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8"/>
  </bookViews>
  <sheets>
    <sheet name="QUINTIL" sheetId="1" r:id="rId1"/>
    <sheet name="peso entidad" sheetId="2" r:id="rId2"/>
    <sheet name=" POSIC ENTID" sheetId="3" r:id="rId3"/>
    <sheet name="DECIL PROY" sheetId="4" r:id="rId4"/>
    <sheet name="peso proy" sheetId="5" r:id="rId5"/>
    <sheet name="CALIF FINAL" sheetId="6" r:id="rId6"/>
    <sheet name="CALIF DEF" sheetId="7" r:id="rId7"/>
    <sheet name="Hoja5" sheetId="8" r:id="rId8"/>
    <sheet name="NIVEL DE RIESGO" sheetId="9" r:id="rId9"/>
  </sheets>
  <definedNames>
    <definedName name="_xlnm._FilterDatabase" localSheetId="2" hidden="1">' POSIC ENTID'!$A$6:$X$373</definedName>
    <definedName name="_xlnm._FilterDatabase" localSheetId="5" hidden="1">'CALIF FINAL'!$A$6:$AB$374</definedName>
    <definedName name="_xlnm._FilterDatabase" localSheetId="8" hidden="1">'NIVEL DE RIESGO'!$A$8:$G$376</definedName>
    <definedName name="_xlnm._FilterDatabase" localSheetId="4" hidden="1">'peso proy'!$C$6:$G$373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<sst xmlns="http://schemas.openxmlformats.org/spreadsheetml/2006/main" count="8085" uniqueCount="506">
  <si>
    <t>Promoción de la investigación y desarrollo científico</t>
  </si>
  <si>
    <t>Construcción nueva sede universitaria Ciudadela El Porvenir - Bosa</t>
  </si>
  <si>
    <t>Mejoramiento y ampliación de la infraestructura física de la Universidad</t>
  </si>
  <si>
    <t>217</t>
  </si>
  <si>
    <t>Número Único de Seguridad y Emergencias (NUSE 123)</t>
  </si>
  <si>
    <t>Modernización y fortalecimiento institucional</t>
  </si>
  <si>
    <t>Desarrollo y fortalecimiento doctorados y maestrías</t>
  </si>
  <si>
    <t>227</t>
  </si>
  <si>
    <t>Fortalecimiento y desarrollo institucional</t>
  </si>
  <si>
    <t>Fortalecimiento institucional para aumentar la eficiencia de la gestión</t>
  </si>
  <si>
    <t>Recuperación, rehabilitación y mantenimiento de la malla vial</t>
  </si>
  <si>
    <t>131</t>
  </si>
  <si>
    <t>Modernización Cuerpo Oficial de Bomberos</t>
  </si>
  <si>
    <t>200</t>
  </si>
  <si>
    <t>Misión Bogotá Humana</t>
  </si>
  <si>
    <t>118</t>
  </si>
  <si>
    <t>Control a los procesos de enajenación y arriendo de vivienda</t>
  </si>
  <si>
    <t>Fortalecimiento de la gestión pública</t>
  </si>
  <si>
    <t>117</t>
  </si>
  <si>
    <t>Fortalecimiento del sistema distrital de plazas de mercado</t>
  </si>
  <si>
    <t>Mejoramiento integral de barrios de origen informal</t>
  </si>
  <si>
    <t>Bogotá reconoce y apropia la diversidad y la interculturalidad</t>
  </si>
  <si>
    <t>213</t>
  </si>
  <si>
    <t>Memoria Histórica y Patrimonio Cultural</t>
  </si>
  <si>
    <t>Revitalización del Centro Tradicional y de sectores e inmuebles de interés cultural en el Distrito Capital</t>
  </si>
  <si>
    <t>Bogotá una casa de igualdad de oportunidades</t>
  </si>
  <si>
    <t>216</t>
  </si>
  <si>
    <t>Mantenimiento y sostenimiento de la infraestructura cultural pública</t>
  </si>
  <si>
    <t>Titulación de predios</t>
  </si>
  <si>
    <t>215</t>
  </si>
  <si>
    <t>Formación para la democracia</t>
  </si>
  <si>
    <t>Gerencia jurídica garante de derechos</t>
  </si>
  <si>
    <t>Sistema de mejoramiento de la gestión en la Secretaria General</t>
  </si>
  <si>
    <t>Bogotá humana internacional</t>
  </si>
  <si>
    <t>Mecanismos para la producción de suelo para Vivienda de Interés Prioritario</t>
  </si>
  <si>
    <t>Implementación de instrumentos de gestión y financiación para la producción de Vivienda de Interés Prioritario</t>
  </si>
  <si>
    <t>Gestión e intervención del patrimonio cultural material del Distrito Capital</t>
  </si>
  <si>
    <t>Consolidación de la información estratégica e integral para la planeación del Distrito</t>
  </si>
  <si>
    <t>Infraestructura para el Sistema Integrado de Transporte Público</t>
  </si>
  <si>
    <t>Control de deterioro ambiental en los componentes aire y paisaje</t>
  </si>
  <si>
    <t>Gestión institucional</t>
  </si>
  <si>
    <t>Gestión para el servicio de alumbrado público en Bogotá, D. C.</t>
  </si>
  <si>
    <t>Gestión para los servicios funerarios distritales</t>
  </si>
  <si>
    <t>Gestión integral de residuos sólidos para el Distrito Capital y la región</t>
  </si>
  <si>
    <t>Sistema distrital de información para la movilidad</t>
  </si>
  <si>
    <t>Creación del Centro del Bicentenario: memoria, paz y reconciliación</t>
  </si>
  <si>
    <t>Atención a las victimas de violencias y delitos para la garantía de sus derechos</t>
  </si>
  <si>
    <t>Formación, capacitación e intermediación para el trabajo</t>
  </si>
  <si>
    <t>Modernización y fortalecimiento de las tecnologías de información y comunicaciones TIC</t>
  </si>
  <si>
    <t>Implementación del sistema de gestión documental y archivos en la Secretaría General</t>
  </si>
  <si>
    <t>Realización de actividades artísticas y culturales</t>
  </si>
  <si>
    <t>Mitigación de riesgos en zonas alto impacto</t>
  </si>
  <si>
    <t>Fortalecimiento integral de equipamientos para la seguridad, la defensa y justicia de la ciudad</t>
  </si>
  <si>
    <t>Adquisición y dotación de bienes y servicios para el fortalecimiento integral de la seguridad, defensa y justicia en la ciudad</t>
  </si>
  <si>
    <t>Desarrollo y fortalecimiento institucional del FVS</t>
  </si>
  <si>
    <t>Articulación para la generación de trabajo digno y decente</t>
  </si>
  <si>
    <t>Fortalecimiento de la función disciplinaria y del control ciudadano para la lucha contra la corrupción y la mejora de la gestión</t>
  </si>
  <si>
    <t>Planeación, difusión, seguimiento y evaluación para la garantía de derechos</t>
  </si>
  <si>
    <t>Potenciar zonas de concentración de economía popular</t>
  </si>
  <si>
    <t>Centro de pensamiento en economía urbana</t>
  </si>
  <si>
    <t>Desarrollo de proyectos de vivienda de interés prioritario</t>
  </si>
  <si>
    <t>125</t>
  </si>
  <si>
    <t>Estructuración - Fortalecimiento y Dignificación Técnico - Humana del Empleo Público en el Distrito Capital</t>
  </si>
  <si>
    <t>102</t>
  </si>
  <si>
    <t>Modernizar y fortalecer los procesos misionales y de apoyo de la personerìa de Bogotà</t>
  </si>
  <si>
    <t>Monitoreo y evaluación de condiciones y proyectos sociales de la ciudad</t>
  </si>
  <si>
    <t>Bogotá promueve el control social para el cuidado de lo público y lo articula al control preventivo</t>
  </si>
  <si>
    <t>Construcciònd e Ciduadano en sus Derechos y deberes</t>
  </si>
  <si>
    <t>Protecciòn a los Decrechos de las Victimas</t>
  </si>
  <si>
    <t>Defensa del Consumidor</t>
  </si>
  <si>
    <t>111</t>
  </si>
  <si>
    <t>Coordinación de Inversiones de Banca Multilateral</t>
  </si>
  <si>
    <t>Estudios para el fortalecimiento de las finanzas distritales</t>
  </si>
  <si>
    <t>Fortalecimiento de la Gestión Integral del Riesgo</t>
  </si>
  <si>
    <t>Comunicación participativa y eficiente</t>
  </si>
  <si>
    <t>219</t>
  </si>
  <si>
    <t>Investigación e innovación para la construcción de conocimiento educativo y pedagógico</t>
  </si>
  <si>
    <t>Control y Servicios Tributarios</t>
  </si>
  <si>
    <t>Fortalecimiento de la gestión y depuración de la cartera distrital</t>
  </si>
  <si>
    <t>Gestión integral de TIC - Bogotá Humana</t>
  </si>
  <si>
    <t>211</t>
  </si>
  <si>
    <t>Construcción y adecuación de parques y escenarios para la inclusión</t>
  </si>
  <si>
    <t>Proyecto agrario de sustentabilidad campesina distrital</t>
  </si>
  <si>
    <t>206</t>
  </si>
  <si>
    <t>Gestión Institucional</t>
  </si>
  <si>
    <t>127</t>
  </si>
  <si>
    <t>Centro de estudios y análisis de espacio público</t>
  </si>
  <si>
    <t>221</t>
  </si>
  <si>
    <t>Fortalecimiento Institucional de la Secretaria Distrital de Hacienda.</t>
  </si>
  <si>
    <t>Banca para la economía popular</t>
  </si>
  <si>
    <t>Fortalecimiento de las iniciativas de emprendimiento</t>
  </si>
  <si>
    <t>Intervención territorial para el mejoramiento de la cobertura vegetal del Distrito Capital</t>
  </si>
  <si>
    <t>Investigación y conservación de la flora y ecosistemas de la Región Capital como estrategia de adaptación al cambio climático</t>
  </si>
  <si>
    <t>Armonización de las relaciones ecosistema-cultura para disminuir la vulnerabilidad de la Región Capital frente a los efectos del cambio climático</t>
  </si>
  <si>
    <t>Modernización y Fortalecimiento Institucional</t>
  </si>
  <si>
    <t>Corredores Vitales</t>
  </si>
  <si>
    <t>Bogotá Humana segura y libre de violencias contra las mujeres</t>
  </si>
  <si>
    <t>201</t>
  </si>
  <si>
    <t>SALUD PARA EL BUEN VIVIR</t>
  </si>
  <si>
    <t>Planeación y presupuestación participativa para la superación de la segregación y las discriminaciones.</t>
  </si>
  <si>
    <t>Procesos sociales y políticos para la participación territorial</t>
  </si>
  <si>
    <t>CONOCIMIENTO PARA LA SALUD</t>
  </si>
  <si>
    <t>Gestión Estratégica y Fortalecimiento Institucional</t>
  </si>
  <si>
    <t>Acceso universal y efectivo a la salud</t>
  </si>
  <si>
    <t>Atención a la Población pobre no asegurada</t>
  </si>
  <si>
    <t>Redes para la Salud y la Vida</t>
  </si>
  <si>
    <t>Calidad de los servicios de salud en Bogotá D. C.</t>
  </si>
  <si>
    <t>Hospital San Juan de Dios</t>
  </si>
  <si>
    <t>Ciudad Salud</t>
  </si>
  <si>
    <t>Modernización e infraestructura de salud</t>
  </si>
  <si>
    <t>Ampliación y mejoramiento de la atención prehospitalaria</t>
  </si>
  <si>
    <t>Centro Distrital de ciencia biotecnología e innovación para la vida y la salud humana</t>
  </si>
  <si>
    <t>Salud en línea</t>
  </si>
  <si>
    <t>Trabajo digno y decente para los trabajadores de salud</t>
  </si>
  <si>
    <t>Salud Ambiental</t>
  </si>
  <si>
    <t>Fortalecimiento de la Gestión y Planeación para la Salud</t>
  </si>
  <si>
    <t>Bogotá decide en salud</t>
  </si>
  <si>
    <t>Enfoques Diferenciales</t>
  </si>
  <si>
    <t>Jornada educativa de 40 horas semanales para la excelencia académica y la formación integral, y jornadas únicas</t>
  </si>
  <si>
    <t>Resignificación de las miradas de la educación</t>
  </si>
  <si>
    <t>Media fortalecida y mayor acceso a la educación superior</t>
  </si>
  <si>
    <t>Diálogo social y participación de la comunidad educativa</t>
  </si>
  <si>
    <t>Pensar la educación</t>
  </si>
  <si>
    <t>Maestros empoderados, con bienestar y mejor formación</t>
  </si>
  <si>
    <t>Niños y niñas estudiando</t>
  </si>
  <si>
    <t>Administración del talento humano</t>
  </si>
  <si>
    <t>Tecnologías de la información y las comunicaciones</t>
  </si>
  <si>
    <t>Educación para la ciudadanía y la convivencia</t>
  </si>
  <si>
    <t>Prejardín, Jardín y Transición: Preescolar de Calidad en el Sistema Educativo Oficial</t>
  </si>
  <si>
    <t>Mejor gestión</t>
  </si>
  <si>
    <t>Fortalecimiento académico</t>
  </si>
  <si>
    <t>Fortalecimiento institucional del FOPAE para la gestión del riesgo</t>
  </si>
  <si>
    <t>Fortalecimiento del Sistema integrado de gestión de la UAECOB</t>
  </si>
  <si>
    <t>Jornada educativa única para la excelencia académica y la formación integral</t>
  </si>
  <si>
    <t>Educación desde el arte</t>
  </si>
  <si>
    <t>Culturas en la diversidad</t>
  </si>
  <si>
    <t>Promoción de la creación y la apropiación artística en niños y niñas en primera infancia</t>
  </si>
  <si>
    <t>Promoción de la formación, apropiación y creación artística en niños, niñas y adolescentes en colegios de Bogotá</t>
  </si>
  <si>
    <t>Músicas de la OFB para la jornada única</t>
  </si>
  <si>
    <t>Música sinfónica para todos y todas</t>
  </si>
  <si>
    <t>Jornada escolar 40 horas</t>
  </si>
  <si>
    <t>Libertades y derechos culturales y deportivos para la Primera Infancia y la familia</t>
  </si>
  <si>
    <t>Jornada Escolar 40 horas semanales</t>
  </si>
  <si>
    <t>121</t>
  </si>
  <si>
    <t>Litigio y justicia integral para las mujeres</t>
  </si>
  <si>
    <t>Gestión estratégica del conocimiento de la Política Pública de Mujeres y Equidad de Género en el Distrito Capital</t>
  </si>
  <si>
    <t>20 Casas de Igualdad de Oportunidades para el ejercicio de derechos de las mujeres en el D.C.</t>
  </si>
  <si>
    <t>Gobierno, transparencia y probidad</t>
  </si>
  <si>
    <t>Fortalecimiento de la gestión ética institucional y lucha contra la corrupción</t>
  </si>
  <si>
    <t>El Servicio, Actitud de Vida con Probidad</t>
  </si>
  <si>
    <t>Transparencia, probidad y anticorrupción en la Secretaría Distrital de Hacienda</t>
  </si>
  <si>
    <t>Transparencia en la gestión institucional</t>
  </si>
  <si>
    <t>Fortalecimiento institucional para la transparencia,  participación ciudadana, control y responsabilidad social y anticorrupción</t>
  </si>
  <si>
    <t>Promoción de la participación ciudadana y la construcción de probidad</t>
  </si>
  <si>
    <t>Fortalecimiento de la transparencia, la probidad y el control social en la gestión de la cultura, la recreación, el deporte y la actividad física.</t>
  </si>
  <si>
    <t>Transparencia, probidad y lucha contra la corrupción en salud en Bogotá, D.C.</t>
  </si>
  <si>
    <t>Fortalecimiento de la participación ciudadana y de la cultura de la legalidad</t>
  </si>
  <si>
    <t>Probidad y transparencia en el IDRD</t>
  </si>
  <si>
    <t>Fortalecimiento de la transparencia</t>
  </si>
  <si>
    <t>Transparencia en la OFB</t>
  </si>
  <si>
    <t>Implementación de Mecanismos para una gestión transparente</t>
  </si>
  <si>
    <t>Fortalecimiento de las tecnologías de la información y las comunicaciones - TIC</t>
  </si>
  <si>
    <t>Transparencia, probidad, lucha contra la corrupción y control social efectivo e incluyente en el IDU</t>
  </si>
  <si>
    <t>Cultura de transparencia, probidad y control social a la gestión pública en la Secretaría Distrital de Ambiente</t>
  </si>
  <si>
    <t>Gobierno electrónico, gestión del conocimiento y fortalecimiento del uso de las tecnologías de la información y comunicaciones,  para una gestión eficiente y efectiva en la SDA..</t>
  </si>
  <si>
    <t>Capital humano y probidad</t>
  </si>
  <si>
    <t>Fortalecimiento Institucional y de la Infraestructura de Unidades de Protección Integral y Dependencias</t>
  </si>
  <si>
    <t>Gestión integral a la fauna doméstica en el Distrito Capital</t>
  </si>
  <si>
    <t>Promoción de la transparencia, la probidad el control social y la lucha contra la corrupción</t>
  </si>
  <si>
    <t>MOVILIDAD TRANSPARENTE Y CONTRA LA CORRUPCIÓN</t>
  </si>
  <si>
    <t>Acciones para la implementación y seguimiento de la Política de Mujeres y Equidad de Género en el Distrito Capital</t>
  </si>
  <si>
    <t>TECNOLOGÍAS DE INFORMACIÓN Y COMUNICACIONES PARA LOGRAR UNA MOVILIDAD SOSTENIBLE EN BOGOTÁ</t>
  </si>
  <si>
    <t>Servicios a la ciudadanía con calidad humana</t>
  </si>
  <si>
    <t>Promoción de la movilidad segura y prevención de la accidentalidad vial</t>
  </si>
  <si>
    <t>Reasentamiento de hogares localizados en zonas de alto riesgo no mitigable</t>
  </si>
  <si>
    <t>Fortalecimiento de la infraestructura física de las unidades educativas y las dependencias</t>
  </si>
  <si>
    <t>Dotación de laboratorios Universidad Distrital</t>
  </si>
  <si>
    <t>Dotación y actualización biblioteca</t>
  </si>
  <si>
    <t>Subsidios a la demanda educativa</t>
  </si>
  <si>
    <t>Consolidación de la Infraestructura tecnológica y de comunicaciones para la modernización de la Secretaría General</t>
  </si>
  <si>
    <t>Apoyo institucional en convenio con la Policía Nacional</t>
  </si>
  <si>
    <t>Dotación, adecuación y mantenimiento de la infraestructura física, técnica e informática</t>
  </si>
  <si>
    <t>Fortalecimiento de la gestión pública distrital</t>
  </si>
  <si>
    <t>Sustanciación de procesos, recaudo y cobro de la cartera</t>
  </si>
  <si>
    <t>Fortalecimiento tecnológico y ampliación de la capacidad instalada de la imprenta distrital</t>
  </si>
  <si>
    <t>Operación y control del sistema de transporte</t>
  </si>
  <si>
    <t>Atención de emergencias en el Distrito Capital</t>
  </si>
  <si>
    <t>Servicios de apoyo operativo y de seguridad a las unidades educativas y dependencias</t>
  </si>
  <si>
    <t>Gestión de infraestructura del transporte público</t>
  </si>
  <si>
    <t>Generar movilidad con seguridad comprometiendo al ciudadano en el conocimiento y cumplimiento de las normas de tránsito</t>
  </si>
  <si>
    <t>Modernización, expansión y mantenimiento del sistema integral de control de tránsito</t>
  </si>
  <si>
    <t>Mejoramiento de vivienda en sus condiciones físicas</t>
  </si>
  <si>
    <t>Construcción y expansión del sistema de acueducto</t>
  </si>
  <si>
    <t>Adecuación hidráulica y recuperación ambiental de humedales, quebradas, ríos y cuencas abastecedoras</t>
  </si>
  <si>
    <t>Desarrollo integral y mejoramiento de la gestión en la administración distrital</t>
  </si>
  <si>
    <t>Archivo de Bogotá: Por una memoria diversa e incluyente</t>
  </si>
  <si>
    <t>PESO ENTIDAD EN EL PD</t>
  </si>
  <si>
    <t>CAL AJUSTADA</t>
  </si>
  <si>
    <t>CAL</t>
  </si>
  <si>
    <t>CAL AJUSTADA ENTID</t>
  </si>
  <si>
    <t>CAL AJUSTADA PROY</t>
  </si>
  <si>
    <t>POS 3</t>
  </si>
  <si>
    <t>PESO PROY EN EL PD</t>
  </si>
  <si>
    <t>CAL AJUSTADA DEF</t>
  </si>
  <si>
    <t>VAR CALF FINAL</t>
  </si>
  <si>
    <t>CALF</t>
  </si>
  <si>
    <t>Coordinación de la Política Publica de garantía de Derechos de las Personas Lesbianas, Gays, Transgeneristas, y otras identidades de género y orientaciones sexuales</t>
  </si>
  <si>
    <t>Transformaciones culturales hacia una nueva ciudadanía</t>
  </si>
  <si>
    <t>Atención integral a personas con discapacidad, familias y cuidadores: cerrando brechas</t>
  </si>
  <si>
    <t>Protección, Prevención y Atención Integral a Niños, Niñas, Adolescentes y Jóvenes en Situación de Vida de y en Calle y Pandilleros en condición de Fragilidad Social</t>
  </si>
  <si>
    <t>105</t>
  </si>
  <si>
    <t>Generación de Ingresos y Oportunidades como Herramienta de Recuperación para Beneficiarios en Fragilidad Social</t>
  </si>
  <si>
    <t>Desarrollo de iniciativas productivas para el fortalecimiento de la economía popular</t>
  </si>
  <si>
    <t>Coordinación y seguimiento a la Política Pública de Mujeres y Equidad de Género en el Distrito Capital</t>
  </si>
  <si>
    <t>Fortalecimiento a la gestión institucional del Concejo de Bogotá</t>
  </si>
  <si>
    <t>203</t>
  </si>
  <si>
    <t>Generación y actualización del conocimiento en el marco de la gestión del riesgo</t>
  </si>
  <si>
    <t>Alimentando capacidades.: Desarrollo de habilidades y apoyo alimentario para superar condiciones de vulnerabilidad</t>
  </si>
  <si>
    <t>Desarrollo turístico social y productivo de Bogotá</t>
  </si>
  <si>
    <t>Promoción de la Cultura Ciudadana y de la Legalidad, Viendo por Bogotá</t>
  </si>
  <si>
    <t>Fortalecimiento y Mejoramiento de la Gestión Institucional</t>
  </si>
  <si>
    <t>Consolidación del sistema de información geográfica del inventario del patrimonio inmobiliario distrital</t>
  </si>
  <si>
    <t>Desarrollo integral de la primera infancia en Bogotá</t>
  </si>
  <si>
    <t>Disponibilidad y acceso a los alimentos en mercado interno a través del abastecimiento</t>
  </si>
  <si>
    <t>Atención y acciones humanitarias para emergencias de origen social y natural</t>
  </si>
  <si>
    <t>Construcciones dignas adecuadas y seguras</t>
  </si>
  <si>
    <t>Bogotá ciudad turística para el disfrute de todos</t>
  </si>
  <si>
    <t>Fortalecimiento del acceso a la justicia formal y promoción de la justicia no formal y comunitaria</t>
  </si>
  <si>
    <t>Relaciones libres de violencias para y con las familias de Bogotá</t>
  </si>
  <si>
    <t>Atención integral para personas mayores: disminuyendo la discriminación y la segregación socioeconómica</t>
  </si>
  <si>
    <t>Generación de capacidades para el desarrollo de personas en prostitución o habitantes de calle</t>
  </si>
  <si>
    <t>Fortalecimiento de los sistemas de gestión en el DASCD con componentes TIC's</t>
  </si>
  <si>
    <t>Fortalecimiento de la transparencia y la eficiencia de la gestión pública distrital</t>
  </si>
  <si>
    <t>Circulación y divulgación de los valores del patrimonio cultural</t>
  </si>
  <si>
    <t>Atención diferencial en servicios sociales a comunidades étnicas</t>
  </si>
  <si>
    <t>Promoción del ejercicio y goce de los derechos de personas LGBTI</t>
  </si>
  <si>
    <t>Servicios de apoyo para garantizar la prestación de los servicios sociales</t>
  </si>
  <si>
    <t>Gestión efectiva de administración del patrimonio inmobiliario distrital</t>
  </si>
  <si>
    <t>Bogotá productiva y competitiva en la economía internacional</t>
  </si>
  <si>
    <t>Fortalecimiento de la gestión local para el desarrollo humano en Bogotá</t>
  </si>
  <si>
    <t>Agricultura urbana y periurbana</t>
  </si>
  <si>
    <t>Formalización y fortalecimiento de las entidades sin ánimo de lucro con fines culturales, recreativos y deportivos del Distrito Capital</t>
  </si>
  <si>
    <t>Dignificación y reparación de las víctimas en Bogotá: tejiendo sociedad</t>
  </si>
  <si>
    <t>Adopción de un modelo de desarrollo organizacional para el talento humano</t>
  </si>
  <si>
    <t>Fortalecimiento e innovación de tecnologías de la información y la comunicación</t>
  </si>
  <si>
    <t>Protección integral y desarrollo de capacidades de niños, niñas y adolescentes</t>
  </si>
  <si>
    <t>Modernización organizacional</t>
  </si>
  <si>
    <t>Atención integral del riesgo al sistema de movilidad y espacio público frente a la ocurrencia de eventos de emergencia y catastróficos</t>
  </si>
  <si>
    <t>Gestión cultural local</t>
  </si>
  <si>
    <t>Jóvenes activando su ciudadanía</t>
  </si>
  <si>
    <t>Políticas Humanas: servicios sociales con calidad</t>
  </si>
  <si>
    <t>TIC para el desarrollo de un gobierno digital, una ciudad inteligente y una sociedad del conocimiento y del emprendimiento</t>
  </si>
  <si>
    <t>Fortalecimiento de la red de bibliotecas y fomento o valoración a la lectura</t>
  </si>
  <si>
    <t>Asistencia, atenciòn y reparaciòn integral a las Victimas del Conlicto Armado Interno en Bogotá D.C.</t>
  </si>
  <si>
    <t>235</t>
  </si>
  <si>
    <t>Control social a la gestión pública</t>
  </si>
  <si>
    <t>La recreación, el deporte y la actividad física incluyente, equitativa y no segregada.</t>
  </si>
  <si>
    <t>222</t>
  </si>
  <si>
    <t xml:space="preserve"> Reconocimiento de la diversidad y la interculturalidad a través de las artes</t>
  </si>
  <si>
    <t>Oportunidades para el ejercicio de los derechos culturales</t>
  </si>
  <si>
    <t>Desarrollo de iniciativas productivas para el fortalecimiento de la economía popular en el sector artístico</t>
  </si>
  <si>
    <t>Participación ciudadana para el desarrollo económico territorial y humano</t>
  </si>
  <si>
    <t>Fortalecimiento de la capacidad institucional para un control fiscal efectivo y transparente</t>
  </si>
  <si>
    <t>Procesos de participación para la concertación en el sector artístico</t>
  </si>
  <si>
    <t>Participación cultural y deportiva incidente y decisoria</t>
  </si>
  <si>
    <t>Mitigación y manejo de zonas de alto riesgo para su recuperación e integración al espacio urbano y rural</t>
  </si>
  <si>
    <t>Territorios culturales y revitalizados / Equipamientos y corredores culturales</t>
  </si>
  <si>
    <t>Gestión, dotación, programación y aprovechamiento económico de los escenarios culturales públicos</t>
  </si>
  <si>
    <t>Fortalecimiento de la gestión institucional del Instituto Distrital de las Artes</t>
  </si>
  <si>
    <t>Optimización de la capacidad del Sistema Distrital de Gestión del Riesgo en el manejo de emergencias y desastres</t>
  </si>
  <si>
    <t>Construcción de conocimiento para la participación ciudadana</t>
  </si>
  <si>
    <t>Intervenciones urbanas a través de las artes</t>
  </si>
  <si>
    <t>Reducción y manejo integral del riesgo de familias localizadas en zonas de alto riesgo no mitigable</t>
  </si>
  <si>
    <t>Fortalecimiento del sistema de información de gestión del riesgo - SIRE para la toma de decisiones del Sistema Distrital de Gestión del Riesgo</t>
  </si>
  <si>
    <t>Fortalecimiento de capacidades sociales, sectoriales y comunitarias para la gestión integral del riesgo</t>
  </si>
  <si>
    <t>Fortalecimiento sectorial e institucional para la cultura, la recreación y el deporte</t>
  </si>
  <si>
    <t>Adecuación, mantenimiento y amoblamiento de la infraestructura pública para las artes</t>
  </si>
  <si>
    <t>Consolidar el sistema distrital de gestión del riesgo</t>
  </si>
  <si>
    <t>Gestión de la divulgación, difusión y las comunicaciones en el Instituto Distrital de las Artes</t>
  </si>
  <si>
    <t>Fortalecimiento de las prácticas artísticas en el Distrito Capital</t>
  </si>
  <si>
    <t>Estudios y modelaciones económicas para la estructuración de proyectos urbanos</t>
  </si>
  <si>
    <t>Generación de procesos de seguimiento y evaluación de las políticas poblacionales con el fin de producir información estratégica para la formulación y el diseño de acciones que contribuyan a superar la segregación social y la discriminación</t>
  </si>
  <si>
    <t>Evaluación y seguimiento de políticas públicas sectoriales para identificar y promover la innovación social en la gestión de lo público</t>
  </si>
  <si>
    <t>Fortalecimiento institucional para la integración regional</t>
  </si>
  <si>
    <t>Apoyo al proceso de producción de Vivienda de Interés Prioritario</t>
  </si>
  <si>
    <t>Mejoramiento del hábitat rural</t>
  </si>
  <si>
    <t>Planificación urbanística e instrumentos de gestión territorial para contribuir en la reducción de la segregación socio-espacial en Bogotá D.C.</t>
  </si>
  <si>
    <t>Planificación urbanística e instrumentos de gestión territorial para contribuir en la adaptación al cambio climático en Bogotá D.C.</t>
  </si>
  <si>
    <t>Estructuración de proyectos de revitalización</t>
  </si>
  <si>
    <t>Formulación de las intervenciones urbanas para la organización sostenible del territorio</t>
  </si>
  <si>
    <t>Diseño e implementación de programas de construcción sostenible</t>
  </si>
  <si>
    <t>Redefinición del modelo de ocupación de las franjas de transición urbano - rural</t>
  </si>
  <si>
    <t>Formulación y seguimiento de la política y la gestión social del hábitat y vivienda</t>
  </si>
  <si>
    <t>Desarrollo y sostenibilidad de la infraestructura para la movilidad</t>
  </si>
  <si>
    <t>Desarrollo y conservación del espacio público y la red de ciclo-rutas</t>
  </si>
  <si>
    <t>Planeación ambiental con visión regional para la adaptación y mitigación al cambio climático en el Distrito Capital.</t>
  </si>
  <si>
    <t>Recuperación de la zona declarada suelo de protección por riesgo en el sector Altos de la Estancia de la Localidad de Ciudad Bolívar</t>
  </si>
  <si>
    <t>Bogota ParticipActiva</t>
  </si>
  <si>
    <t>Inclusión, reparación y reconocimiento de los derechos de las víctimas para la paz y la reconciliación.</t>
  </si>
  <si>
    <t>Bogota Forjador de Campeones</t>
  </si>
  <si>
    <t>Planeación ambiental participativa, comunicación estratégica y fortalecimiento de procesos de formación para la participación, con énfasis en adaptación al cambio climático.</t>
  </si>
  <si>
    <t>Fortalecimiento Institucional</t>
  </si>
  <si>
    <t>Evaluación, control, seguimiento y conservación de la flora, fauna silvestre y arbolado urbano</t>
  </si>
  <si>
    <t>Control ambiental a los recursos hídrico y del suelo en el Distrito Capital</t>
  </si>
  <si>
    <t>Fortalecimiento de la gestión ambiental para la restauración, conservación, manejo y uso sostenible de los ecosistemas urbanos y las áreas rurales del Distrito Capital</t>
  </si>
  <si>
    <t>Apoyo para el fortalecimiento de la función administrativa y desarrollo institucional</t>
  </si>
  <si>
    <t>Fortalecimiento a la Gobernabilidad democrática local</t>
  </si>
  <si>
    <t>Fortalecimiento del centro de estudio y análisis en convivencia y seguridad ciudadana</t>
  </si>
  <si>
    <t>Promoción de la comunicación y la información pública para una Bogotá segura y humana</t>
  </si>
  <si>
    <t>Control y gestión ambiental a residuos peligrosos, orgánicos y escombros generados en Bogotá</t>
  </si>
  <si>
    <t>Promoción de los sistemas de justicia propia y ordinaria y de los espacios de concertación e interlocución con los grupos étnicos en Bogotá, D. C.</t>
  </si>
  <si>
    <t>Reducción de la discriminación y violencias por orientaciones sexuales e identidad de género para el ejercicio efectivo de los derechos de los sectores LGBTI</t>
  </si>
  <si>
    <t>Reconocimiento, caracterización y visibilización de los grupos étnicos residentes en el Distrito Capital</t>
  </si>
  <si>
    <t>Convivencia y seguridad para la construcción de una ciudad humana</t>
  </si>
  <si>
    <t>Fortalecimiento de la infraestructura de tecnología de información y comunicaciones</t>
  </si>
  <si>
    <t>Plan integral de prevención y protección de lideresas, líderes víctimas y defensoras y defensores de Derechos Humanos en el Distrito Capital: Territorios de protección de la vida y construcción de paz</t>
  </si>
  <si>
    <t>Bogotá Humana apropia de manera práctica los Derechos a través de la difusión y formación en Derechos Humanos</t>
  </si>
  <si>
    <t>Potenciación del Sistema integrado de seguridad y emergencias NUSE 123 del Distrito Capital</t>
  </si>
  <si>
    <t>Agenciamiento político de las relaciones de la Administración Distrital con actores políticos, sociales y gubernamentales del ámbito nacional, regional, distrital y local para fortalecer la gobernabilidad</t>
  </si>
  <si>
    <t>Plan de prevención y protección a mujeres.</t>
  </si>
  <si>
    <t>Articulación de la política y fortalecimiento del Sistema Integral de responsabilidad penal adolescente en el Distrito</t>
  </si>
  <si>
    <t>Dignificación de las personas privadas de la libertad a través de los procesos de reclusión, redención de pena y reinserción en la Cárcel Distrital de Bogotá</t>
  </si>
  <si>
    <t>Programa de atención al proceso de reintegración de la población desmovilizada en Bogotá</t>
  </si>
  <si>
    <t>Parques para la revitalización del Centro Ampliado</t>
  </si>
  <si>
    <t>Parques inclusivos: física, social , económica y ambientalmente</t>
  </si>
  <si>
    <t>Pedalea por Bogotá</t>
  </si>
  <si>
    <t>Acciones Metropolitanas para la convivencia</t>
  </si>
  <si>
    <t>Tiempo Libre Tiempo Activo</t>
  </si>
  <si>
    <t>Revitalización de la organización comunal</t>
  </si>
  <si>
    <t>Educación para garantizar el goce efectivo del derecho a la participación</t>
  </si>
  <si>
    <t>Comunicación pública para la movilización</t>
  </si>
  <si>
    <t>Ciudadanías juveniles</t>
  </si>
  <si>
    <t>Bogotá es mi parche</t>
  </si>
  <si>
    <t>218</t>
  </si>
  <si>
    <t>NOMBRE</t>
  </si>
  <si>
    <t>Total</t>
  </si>
  <si>
    <t>%</t>
  </si>
  <si>
    <t>Cal</t>
  </si>
  <si>
    <t>Caja de Vivienda Popular</t>
  </si>
  <si>
    <t>MIN</t>
  </si>
  <si>
    <t>Secretaría de Educación del Distrito</t>
  </si>
  <si>
    <t>Canal Capital</t>
  </si>
  <si>
    <t xml:space="preserve">PRIMER </t>
  </si>
  <si>
    <t>Empresa de Transporte del Tercer Milenio - Transmilenio S.A.</t>
  </si>
  <si>
    <t>Contraloría Distrital</t>
  </si>
  <si>
    <t>SEGUNDO</t>
  </si>
  <si>
    <t>Secretaría Distrital de Salud / Fondo Financiero Distrital de Salud</t>
  </si>
  <si>
    <t>Departamento Administrativo de la Defensoría del Espacio Público</t>
  </si>
  <si>
    <t>TERCERO</t>
  </si>
  <si>
    <t>Instituto de Desarrollo Urbano</t>
  </si>
  <si>
    <t>Departamento Administrativo del Servicio Civil Distrital</t>
  </si>
  <si>
    <t>MAX</t>
  </si>
  <si>
    <t>Secretaría Distrital de Integración Social</t>
  </si>
  <si>
    <t>Empresa de Acueducto y Alcantarillado de Bogotá</t>
  </si>
  <si>
    <t>Empresa de Renovación Urbana</t>
  </si>
  <si>
    <t>Secretaría Distrital del Hábitat</t>
  </si>
  <si>
    <t>Secretaría Distrital de Movilidad</t>
  </si>
  <si>
    <t>Fondo de Prestaciones Económicas, Cesantías y Pensiones</t>
  </si>
  <si>
    <t>Unidad Administrativa Especial de Rehabilitación y Mantenimiento Vial</t>
  </si>
  <si>
    <t>Fondo de Prevención y Atención de Emergencias</t>
  </si>
  <si>
    <t>Fondo de Vigilancia y Seguridad</t>
  </si>
  <si>
    <t>Instituto Distrital de Recreación y Deporte</t>
  </si>
  <si>
    <t>Fundación Gilberto Alzate Avendaño</t>
  </si>
  <si>
    <t>Secretaría Distrital de Desarrollo Económico</t>
  </si>
  <si>
    <t>Instituto Distrital de la Participación y Acción Comunal</t>
  </si>
  <si>
    <t>Metrovivienda</t>
  </si>
  <si>
    <t>Instituto Distrital de las Artes</t>
  </si>
  <si>
    <t>Secretaría Distrital de Ambiente</t>
  </si>
  <si>
    <t>Secretaría General</t>
  </si>
  <si>
    <t>Instituto Distrital de Turismo</t>
  </si>
  <si>
    <t>Instituto Distrital del Patrimonio Cultural</t>
  </si>
  <si>
    <t>Universidad Distrital Francisco José de Caldas</t>
  </si>
  <si>
    <t>Instituto Distrital para la Protección de la Niñez y la Juventud</t>
  </si>
  <si>
    <t>Instituto para la Economía Social</t>
  </si>
  <si>
    <t>Secretaría Distrital de Cultura, Recreación y Deporte</t>
  </si>
  <si>
    <t>Instituto para la Investigación Educativa y el Desarrollo Pedagógico</t>
  </si>
  <si>
    <t>Jardín Botánico José Celestino Mutis</t>
  </si>
  <si>
    <t>Lotería de Bogotá</t>
  </si>
  <si>
    <t>Unidad Administrativa Especial de Servicios Públicos</t>
  </si>
  <si>
    <t>Secretaría Distrital de Gobierno</t>
  </si>
  <si>
    <t>Orquesta Filarmónica de Bogotá</t>
  </si>
  <si>
    <t>Secretaría Distrital de Hacienda</t>
  </si>
  <si>
    <t>Personería Distrital</t>
  </si>
  <si>
    <t>Unidad Administrativa Especial Cuerpo Oficial de Bomberos</t>
  </si>
  <si>
    <t>Secretaría Distrital de la Mujer</t>
  </si>
  <si>
    <t>Secretaría Distrital de Planeación</t>
  </si>
  <si>
    <t>Unidad Administrativa Especial de Catastro Distrital</t>
  </si>
  <si>
    <t>Veeduría Distrital</t>
  </si>
  <si>
    <t>PLAN DE ACCION</t>
  </si>
  <si>
    <t>ALTO RIESGO</t>
  </si>
  <si>
    <t>MEDIANO RIESGO</t>
  </si>
  <si>
    <t>BAJO RIESGO</t>
  </si>
  <si>
    <t xml:space="preserve">PONDERACION </t>
  </si>
  <si>
    <t>VARIABLE PRESUPUESTO</t>
  </si>
  <si>
    <t>TRANSVERSALIDAD EN LAS POLITICAS</t>
  </si>
  <si>
    <t>ENTIDADES ASOCIADAS A LOS INDICADORES DEL PLAN</t>
  </si>
  <si>
    <t>ORIGEN DE LOS RECURSOS</t>
  </si>
  <si>
    <t>PARTICIPACION EN LA POLITICA SAN Y MOVILIDAD</t>
  </si>
  <si>
    <t>ACCIONES PRIORIZADAS Y CUANTIFICADAS EN EL PLAN DE DESARROLLO</t>
  </si>
  <si>
    <t>NIVEL DE FOCALIZACION</t>
  </si>
  <si>
    <t>COD. ENTID.</t>
  </si>
  <si>
    <t>NOMBRE DE LA ENTIDAD</t>
  </si>
  <si>
    <t>COD. PROY.</t>
  </si>
  <si>
    <t>NOM. PROYECTO</t>
  </si>
  <si>
    <t>$ Programado proyecto</t>
  </si>
  <si>
    <t>Participación mayor del 67% del Presupuesto de la Entidad</t>
  </si>
  <si>
    <t>Participacion entre el 33 y 67% del presupuesto de la Entidad
4 puntos</t>
  </si>
  <si>
    <t>participación inferior al 33,3% del Presupuesto de la Entidad</t>
  </si>
  <si>
    <t>Más de dos politicas ( 3 puntos)</t>
  </si>
  <si>
    <t>Dos politicas (2 puntos)</t>
  </si>
  <si>
    <t>1 politica ( 1 punto)</t>
  </si>
  <si>
    <t>No participa (0 puntos)</t>
  </si>
  <si>
    <t>sola (3 puntos)</t>
  </si>
  <si>
    <t>Asociada (2)</t>
  </si>
  <si>
    <t>ENDOGENO
&gt; 50% 
3 Puntos</t>
  </si>
  <si>
    <t xml:space="preserve">&lt; 50% RECURSOS EXOGENOS
1 PUNTO
</t>
  </si>
  <si>
    <t>Si participa (2 Puntos)</t>
  </si>
  <si>
    <t>Priorizados (2 Puntos)</t>
  </si>
  <si>
    <t>No Priorizados (0 puntos</t>
  </si>
  <si>
    <t>Población Definida
2 Puntos</t>
  </si>
  <si>
    <t>No Definida
1 Punto</t>
  </si>
  <si>
    <t>&gt;67% Riesgo Alto (Rojo)
entre33% y 67%  Mediano Riesgo (Amarillo)
&lt; de 33%  Bajo Riesgo (verde)</t>
  </si>
  <si>
    <t>260</t>
  </si>
  <si>
    <t>Desarrollo de la Infraestructura Técnica para la produccciçón, emisión y Transmisisiòn del canal de T.V.</t>
  </si>
  <si>
    <t xml:space="preserve"> </t>
  </si>
  <si>
    <t>Televisión Pùiblica para la defensa y promoción de los derechos humanos y la cultura de paz</t>
  </si>
  <si>
    <t>Fortalecimiento de la función administrativa y desarrollo institucional</t>
  </si>
  <si>
    <t>Sistemas de mejoramiento de la gestión y de la capacidad operativa de las entidades</t>
  </si>
  <si>
    <t>Modernización</t>
  </si>
  <si>
    <t>261</t>
  </si>
  <si>
    <t>Fortalecimiento y Desarrollo Institucional</t>
  </si>
  <si>
    <t>265</t>
  </si>
  <si>
    <t xml:space="preserve">Construcciòn del sistema Troncal, secundario y local de alcantarillado sanitario </t>
  </si>
  <si>
    <t xml:space="preserve">Construcción del sistema troncal, secundario y local del alcantarillado pluvial. </t>
  </si>
  <si>
    <t>263</t>
  </si>
  <si>
    <t>Mecanismos para la for ulaciòn e implementación  de operaciones de renobaciòn urbana</t>
  </si>
  <si>
    <t>Semillero de proyectos de renovación urbana</t>
  </si>
  <si>
    <t>Fortalecimiento institucional</t>
  </si>
  <si>
    <t>PROGRAMA MULTIFACE</t>
  </si>
  <si>
    <t>Renovación, rehabilitación o reposición de los sistemas de abastecimiento, distribución matriz y red local de acueducto</t>
  </si>
  <si>
    <t>Renovación, rehabilitación o reposición del sistema troncal, secundario y local de alcantarillado sanitario</t>
  </si>
  <si>
    <t>Renovación, rehabilitación o reposición del sistema troncal, secundario y local de alcantarillado pluvial</t>
  </si>
  <si>
    <t>Construcción, renovación, rehabilitación o reposición del sistema troncal, secundario y local de alcantarillado combinado</t>
  </si>
  <si>
    <t>Acciones para el saneamiento del Río Bogotá</t>
  </si>
  <si>
    <t>Fortalecimiento administrativo y operativo empresarial</t>
  </si>
  <si>
    <t>Gestión de suelo</t>
  </si>
  <si>
    <t>Gestión Integral de Riesgos asociados al Sistema Hídrico y Sistema de Alcantarillado del Distrito Capital</t>
  </si>
  <si>
    <t>Construcción, renovación, rehabilitación o reposición de redes asociadas a infraestructura vial</t>
  </si>
  <si>
    <t>Acciones territoriales frente al cambio climático y la regulación hídrica</t>
  </si>
  <si>
    <t>Acciones asociadas a la infraestructura de acueducto y alcantarillado del Centro Ampliado</t>
  </si>
  <si>
    <t>262</t>
  </si>
  <si>
    <t>Comunicación y capacitación del Sistema Integrado de Transporte Público</t>
  </si>
  <si>
    <t>240</t>
  </si>
  <si>
    <t>Generación de recursos para la salud pública</t>
  </si>
  <si>
    <t>Acciones en el Corredor de Conservación, Cerros Orientales y Páramos</t>
  </si>
  <si>
    <t>Fortalecimiento de la capacidad institucional para identificar, prevenir y resolver problemas de corrupción y para identificar oportunidades de probidad</t>
  </si>
  <si>
    <t>Programa ERU de transparencia, probidad y control social</t>
  </si>
  <si>
    <t>126</t>
  </si>
  <si>
    <t>Participación ciudadana y educación ambiental como instrumentos de gestión para la apropiación social de los territorios ambientales del Distrito Capital</t>
  </si>
  <si>
    <t>226</t>
  </si>
  <si>
    <t>Consolidación y fortalecimiento de la infraestructura de datos espaciales de Bogotá IDECA</t>
  </si>
  <si>
    <t>122</t>
  </si>
  <si>
    <t>Identificaciòn, caracterización y participación de la Ciudadanía</t>
  </si>
  <si>
    <t>230</t>
  </si>
  <si>
    <t>Sistema integral de información</t>
  </si>
  <si>
    <t>214</t>
  </si>
  <si>
    <t>Comedores comunitarios: Primer paso del proceso educativo de los sectores más vulnerables</t>
  </si>
  <si>
    <t>208</t>
  </si>
  <si>
    <t>Mejoramiento integral de barrios</t>
  </si>
  <si>
    <t>119</t>
  </si>
  <si>
    <t>Comunicación e información del sector cultura, recreación y deporte de Bogotá</t>
  </si>
  <si>
    <t>228</t>
  </si>
  <si>
    <t>Ojo Ciudadano</t>
  </si>
  <si>
    <t>204</t>
  </si>
  <si>
    <t>Fortalecimiento institucional para el mejoramiento de la gestión del IDU</t>
  </si>
  <si>
    <t>112</t>
  </si>
  <si>
    <t>Hábitat escolar</t>
  </si>
  <si>
    <t>104</t>
  </si>
  <si>
    <t>Conservación, adecuación y dotación de la infraestructura física de la Secretaría General de la Alcaldía Mayor de Bogotá D.C.</t>
  </si>
  <si>
    <t>110</t>
  </si>
  <si>
    <t>Atención integral a la población desplazada</t>
  </si>
  <si>
    <t>120</t>
  </si>
  <si>
    <t>Implementación del Sistema Distrital de Planeación</t>
  </si>
  <si>
    <t>Calidad y fortalecimiento institucional</t>
  </si>
  <si>
    <t>Comunicación humana para el desarrollo y fortalecimiento de lo público</t>
  </si>
  <si>
    <t>220</t>
  </si>
  <si>
    <t>Obras con participación ciudadana</t>
  </si>
  <si>
    <t>113</t>
  </si>
  <si>
    <t>Implementación del plan maestro de movilidad para Bogotá</t>
  </si>
  <si>
    <t>Fortalecimiento a los servicios concesionados</t>
  </si>
  <si>
    <t>Sostenibilidad, consolidación y gobernabilidad institucional</t>
  </si>
  <si>
    <t>Censo inmobiliario de Bogotá</t>
  </si>
  <si>
    <t>Confianza ciudadana: Fortalecimiento de la experiencia del servicio de Catastro Bogotá</t>
  </si>
  <si>
    <t>Apoyo administrativo y logístico al Consejo Territorial de Planeación Distrital</t>
  </si>
  <si>
    <t>Fomento de la investigación básica y aplicada para fortalecer la productividad empresarial y cooperativa</t>
  </si>
  <si>
    <t>PARTICIPACION EN LA POLITICA SAN, MOVILIDAD Y DE INFANCIA Y ADOLESCENCIA</t>
  </si>
  <si>
    <t xml:space="preserve">POSICION </t>
  </si>
  <si>
    <t xml:space="preserve"> $ PROGRAMADO PROYECTO </t>
  </si>
  <si>
    <t>NIVEL DE RIESGO POR POSICION</t>
  </si>
  <si>
    <t>NIVEL DE RIESGO ORDENADA POR ENTIDAD</t>
  </si>
  <si>
    <t>Código formato: PEPP -03</t>
  </si>
  <si>
    <t xml:space="preserve">Anexo: PEPP-03-002 </t>
  </si>
  <si>
    <t>PLAN ANUAL DE ESTUDIOS
PAE- 2015
ANEXO No. 2: Matriz de Riesgos por Proyectos</t>
  </si>
  <si>
    <t xml:space="preserve">PLAN ANUAL DE ESTUDIOS
PAE- 2015
ANEXO No. 2: Matriz de Riesgos por Proyectos
</t>
  </si>
  <si>
    <t>Código documento:PEPP-03
Versión:3.0</t>
  </si>
  <si>
    <t xml:space="preserve">Código documento:PEPP-03
Versión:3.0
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</si>
</sst>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  <numFmt numFmtId="173" formatCode="0.0%"/>
    <numFmt numFmtId="174" formatCode="_(* #,##0.00_);_(* \(#,##0.00\);_(* &quot;-&quot;??_);_(@_)"/>
    <numFmt numFmtId="175" formatCode="0.0"/>
    <numFmt numFmtId="176" formatCode="_-* #,##0.0\ _€_-;\-* #,##0.0\ _€_-;_-* &quot;-&quot;??\ _€_-;_-@_-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_-* #,##0.00000\ _€_-;\-* #,##0.00000\ _€_-;_-* &quot;-&quot;??\ _€_-;_-@_-"/>
    <numFmt numFmtId="180" formatCode="_-* #,##0.000000\ _€_-;\-* #,##0.000000\ _€_-;_-* &quot;-&quot;??\ _€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Dialog"/>
      <family val="0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9"/>
      <name val="Dialog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Dialog"/>
      <family val="0"/>
    </font>
    <font>
      <sz val="7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b/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7"/>
      <color indexed="8"/>
      <name val="Arial"/>
      <family val="0"/>
    </font>
    <font>
      <sz val="8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 Light"/>
      <family val="2"/>
    </font>
    <font>
      <b/>
      <sz val="13"/>
      <color indexed="8"/>
      <name val="Calibri"/>
      <family val="2"/>
    </font>
    <font>
      <sz val="8"/>
      <name val="Segoe UI"/>
      <family val="2"/>
    </font>
    <font>
      <sz val="54"/>
      <color indexed="2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>
        <color indexed="63"/>
      </right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1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1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27" borderId="0" applyNumberFormat="0" applyBorder="0" applyAlignment="0" applyProtection="0"/>
    <xf numFmtId="0" fontId="49" fillId="28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5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0" borderId="0" xfId="0" applyFill="1" applyAlignment="1">
      <alignment/>
    </xf>
    <xf numFmtId="172" fontId="0" fillId="0" borderId="0" xfId="49" applyNumberFormat="1" applyFont="1" applyAlignment="1">
      <alignment/>
    </xf>
    <xf numFmtId="173" fontId="0" fillId="10" borderId="0" xfId="55" applyNumberFormat="1" applyFont="1" applyFill="1" applyAlignment="1">
      <alignment/>
    </xf>
    <xf numFmtId="0" fontId="0" fillId="32" borderId="0" xfId="0" applyFill="1" applyAlignment="1">
      <alignment/>
    </xf>
    <xf numFmtId="172" fontId="0" fillId="32" borderId="0" xfId="49" applyNumberFormat="1" applyFont="1" applyFill="1" applyAlignment="1">
      <alignment/>
    </xf>
    <xf numFmtId="173" fontId="0" fillId="32" borderId="0" xfId="55" applyNumberFormat="1" applyFont="1" applyFill="1" applyAlignment="1">
      <alignment/>
    </xf>
    <xf numFmtId="0" fontId="0" fillId="33" borderId="10" xfId="0" applyFill="1" applyBorder="1" applyAlignment="1">
      <alignment/>
    </xf>
    <xf numFmtId="172" fontId="0" fillId="33" borderId="10" xfId="49" applyNumberFormat="1" applyFont="1" applyFill="1" applyBorder="1" applyAlignment="1">
      <alignment/>
    </xf>
    <xf numFmtId="173" fontId="0" fillId="33" borderId="10" xfId="55" applyNumberFormat="1" applyFont="1" applyFill="1" applyBorder="1" applyAlignment="1">
      <alignment/>
    </xf>
    <xf numFmtId="0" fontId="0" fillId="33" borderId="0" xfId="0" applyFill="1" applyAlignment="1">
      <alignment/>
    </xf>
    <xf numFmtId="172" fontId="0" fillId="33" borderId="0" xfId="49" applyNumberFormat="1" applyFont="1" applyFill="1" applyAlignment="1">
      <alignment/>
    </xf>
    <xf numFmtId="173" fontId="0" fillId="33" borderId="0" xfId="55" applyNumberFormat="1" applyFont="1" applyFill="1" applyAlignment="1">
      <alignment/>
    </xf>
    <xf numFmtId="172" fontId="0" fillId="10" borderId="0" xfId="49" applyNumberFormat="1" applyFont="1" applyFill="1" applyAlignment="1">
      <alignment/>
    </xf>
    <xf numFmtId="172" fontId="0" fillId="0" borderId="0" xfId="0" applyNumberFormat="1" applyAlignment="1">
      <alignment/>
    </xf>
    <xf numFmtId="173" fontId="0" fillId="0" borderId="0" xfId="55" applyNumberFormat="1" applyFont="1" applyAlignment="1">
      <alignment/>
    </xf>
    <xf numFmtId="0" fontId="0" fillId="34" borderId="10" xfId="0" applyFill="1" applyBorder="1" applyAlignment="1">
      <alignment/>
    </xf>
    <xf numFmtId="172" fontId="0" fillId="34" borderId="10" xfId="49" applyNumberFormat="1" applyFont="1" applyFill="1" applyBorder="1" applyAlignment="1">
      <alignment/>
    </xf>
    <xf numFmtId="173" fontId="0" fillId="34" borderId="10" xfId="55" applyNumberFormat="1" applyFont="1" applyFill="1" applyBorder="1" applyAlignment="1">
      <alignment/>
    </xf>
    <xf numFmtId="0" fontId="0" fillId="34" borderId="0" xfId="0" applyFill="1" applyAlignment="1">
      <alignment/>
    </xf>
    <xf numFmtId="172" fontId="0" fillId="34" borderId="0" xfId="49" applyNumberFormat="1" applyFont="1" applyFill="1" applyAlignment="1">
      <alignment/>
    </xf>
    <xf numFmtId="173" fontId="0" fillId="34" borderId="0" xfId="55" applyNumberFormat="1" applyFont="1" applyFill="1" applyAlignment="1">
      <alignment/>
    </xf>
    <xf numFmtId="0" fontId="0" fillId="10" borderId="10" xfId="0" applyFill="1" applyBorder="1" applyAlignment="1">
      <alignment/>
    </xf>
    <xf numFmtId="172" fontId="0" fillId="10" borderId="10" xfId="49" applyNumberFormat="1" applyFont="1" applyFill="1" applyBorder="1" applyAlignment="1">
      <alignment/>
    </xf>
    <xf numFmtId="173" fontId="0" fillId="10" borderId="10" xfId="55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10" borderId="0" xfId="0" applyFont="1" applyFill="1" applyAlignment="1">
      <alignment/>
    </xf>
    <xf numFmtId="172" fontId="1" fillId="10" borderId="0" xfId="49" applyNumberFormat="1" applyFont="1" applyFill="1" applyAlignment="1">
      <alignment/>
    </xf>
    <xf numFmtId="173" fontId="1" fillId="10" borderId="0" xfId="55" applyNumberFormat="1" applyFont="1" applyFill="1" applyAlignment="1">
      <alignment/>
    </xf>
    <xf numFmtId="0" fontId="1" fillId="10" borderId="10" xfId="0" applyFont="1" applyFill="1" applyBorder="1" applyAlignment="1">
      <alignment/>
    </xf>
    <xf numFmtId="172" fontId="1" fillId="10" borderId="10" xfId="49" applyNumberFormat="1" applyFont="1" applyFill="1" applyBorder="1" applyAlignment="1">
      <alignment/>
    </xf>
    <xf numFmtId="173" fontId="1" fillId="10" borderId="10" xfId="55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72" fontId="0" fillId="35" borderId="10" xfId="49" applyNumberFormat="1" applyFont="1" applyFill="1" applyBorder="1" applyAlignment="1">
      <alignment/>
    </xf>
    <xf numFmtId="173" fontId="0" fillId="35" borderId="10" xfId="55" applyNumberFormat="1" applyFont="1" applyFill="1" applyBorder="1" applyAlignment="1">
      <alignment/>
    </xf>
    <xf numFmtId="0" fontId="0" fillId="35" borderId="0" xfId="0" applyFill="1" applyAlignment="1">
      <alignment/>
    </xf>
    <xf numFmtId="172" fontId="0" fillId="35" borderId="0" xfId="49" applyNumberFormat="1" applyFont="1" applyFill="1" applyAlignment="1">
      <alignment/>
    </xf>
    <xf numFmtId="173" fontId="0" fillId="35" borderId="0" xfId="55" applyNumberFormat="1" applyFont="1" applyFill="1" applyAlignment="1">
      <alignment/>
    </xf>
    <xf numFmtId="0" fontId="0" fillId="36" borderId="10" xfId="0" applyFill="1" applyBorder="1" applyAlignment="1">
      <alignment/>
    </xf>
    <xf numFmtId="172" fontId="0" fillId="36" borderId="10" xfId="49" applyNumberFormat="1" applyFont="1" applyFill="1" applyBorder="1" applyAlignment="1">
      <alignment/>
    </xf>
    <xf numFmtId="173" fontId="0" fillId="36" borderId="10" xfId="55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72" fontId="0" fillId="0" borderId="0" xfId="49" applyNumberFormat="1" applyFont="1" applyFill="1" applyAlignment="1">
      <alignment/>
    </xf>
    <xf numFmtId="173" fontId="0" fillId="0" borderId="0" xfId="55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9" fontId="0" fillId="0" borderId="0" xfId="55" applyFont="1" applyAlignment="1">
      <alignment/>
    </xf>
    <xf numFmtId="9" fontId="0" fillId="0" borderId="0" xfId="0" applyNumberFormat="1" applyAlignment="1">
      <alignment/>
    </xf>
    <xf numFmtId="0" fontId="6" fillId="9" borderId="11" xfId="22" applyFont="1" applyBorder="1" applyAlignment="1">
      <alignment wrapText="1"/>
    </xf>
    <xf numFmtId="0" fontId="6" fillId="5" borderId="11" xfId="24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2" xfId="0" applyFont="1" applyBorder="1" applyAlignment="1">
      <alignment horizontal="right" wrapText="1"/>
    </xf>
    <xf numFmtId="0" fontId="4" fillId="10" borderId="12" xfId="23" applyFill="1" applyBorder="1" applyAlignment="1">
      <alignment wrapText="1"/>
    </xf>
    <xf numFmtId="0" fontId="4" fillId="10" borderId="10" xfId="23" applyFont="1" applyFill="1" applyBorder="1" applyAlignment="1">
      <alignment wrapText="1"/>
    </xf>
    <xf numFmtId="0" fontId="4" fillId="5" borderId="12" xfId="18" applyBorder="1" applyAlignment="1">
      <alignment wrapText="1"/>
    </xf>
    <xf numFmtId="0" fontId="4" fillId="3" borderId="12" xfId="16" applyBorder="1" applyAlignment="1">
      <alignment wrapText="1"/>
    </xf>
    <xf numFmtId="0" fontId="4" fillId="7" borderId="13" xfId="20" applyBorder="1" applyAlignment="1">
      <alignment/>
    </xf>
    <xf numFmtId="0" fontId="4" fillId="7" borderId="14" xfId="20" applyBorder="1" applyAlignment="1">
      <alignment/>
    </xf>
    <xf numFmtId="0" fontId="4" fillId="2" borderId="12" xfId="15" applyBorder="1" applyAlignment="1">
      <alignment wrapText="1"/>
    </xf>
    <xf numFmtId="0" fontId="4" fillId="2" borderId="15" xfId="15" applyBorder="1" applyAlignment="1">
      <alignment wrapText="1"/>
    </xf>
    <xf numFmtId="0" fontId="4" fillId="6" borderId="12" xfId="19" applyBorder="1" applyAlignment="1">
      <alignment wrapText="1"/>
    </xf>
    <xf numFmtId="0" fontId="0" fillId="31" borderId="16" xfId="54" applyFont="1" applyBorder="1" applyAlignment="1">
      <alignment/>
    </xf>
    <xf numFmtId="0" fontId="0" fillId="31" borderId="15" xfId="54" applyFont="1" applyBorder="1" applyAlignment="1">
      <alignment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4" fillId="10" borderId="10" xfId="23" applyFill="1" applyBorder="1" applyAlignment="1">
      <alignment wrapText="1"/>
    </xf>
    <xf numFmtId="0" fontId="4" fillId="5" borderId="10" xfId="18" applyBorder="1" applyAlignment="1">
      <alignment wrapText="1"/>
    </xf>
    <xf numFmtId="0" fontId="4" fillId="3" borderId="10" xfId="16" applyBorder="1" applyAlignment="1">
      <alignment wrapText="1"/>
    </xf>
    <xf numFmtId="0" fontId="4" fillId="7" borderId="17" xfId="20" applyBorder="1" applyAlignment="1">
      <alignment/>
    </xf>
    <xf numFmtId="0" fontId="4" fillId="7" borderId="18" xfId="20" applyBorder="1" applyAlignment="1">
      <alignment/>
    </xf>
    <xf numFmtId="0" fontId="4" fillId="2" borderId="10" xfId="15" applyBorder="1" applyAlignment="1">
      <alignment wrapText="1"/>
    </xf>
    <xf numFmtId="0" fontId="4" fillId="2" borderId="19" xfId="15" applyBorder="1" applyAlignment="1">
      <alignment wrapText="1"/>
    </xf>
    <xf numFmtId="0" fontId="4" fillId="6" borderId="10" xfId="19" applyBorder="1" applyAlignment="1">
      <alignment wrapText="1"/>
    </xf>
    <xf numFmtId="0" fontId="0" fillId="31" borderId="20" xfId="54" applyFont="1" applyBorder="1" applyAlignment="1">
      <alignment/>
    </xf>
    <xf numFmtId="0" fontId="0" fillId="31" borderId="19" xfId="54" applyFont="1" applyBorder="1" applyAlignment="1">
      <alignment/>
    </xf>
    <xf numFmtId="0" fontId="4" fillId="7" borderId="17" xfId="20" applyFont="1" applyBorder="1" applyAlignment="1">
      <alignment/>
    </xf>
    <xf numFmtId="0" fontId="0" fillId="31" borderId="20" xfId="54" applyFont="1" applyBorder="1" applyAlignment="1">
      <alignment/>
    </xf>
    <xf numFmtId="0" fontId="8" fillId="3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right" wrapText="1"/>
    </xf>
    <xf numFmtId="0" fontId="6" fillId="10" borderId="10" xfId="23" applyFont="1" applyFill="1" applyBorder="1" applyAlignment="1">
      <alignment wrapText="1"/>
    </xf>
    <xf numFmtId="0" fontId="4" fillId="5" borderId="10" xfId="18" applyFont="1" applyBorder="1" applyAlignment="1">
      <alignment wrapText="1"/>
    </xf>
    <xf numFmtId="0" fontId="4" fillId="7" borderId="21" xfId="20" applyBorder="1" applyAlignment="1">
      <alignment/>
    </xf>
    <xf numFmtId="0" fontId="2" fillId="0" borderId="22" xfId="0" applyFont="1" applyBorder="1" applyAlignment="1">
      <alignment wrapText="1"/>
    </xf>
    <xf numFmtId="0" fontId="7" fillId="0" borderId="22" xfId="0" applyFont="1" applyBorder="1" applyAlignment="1">
      <alignment horizontal="right" wrapText="1"/>
    </xf>
    <xf numFmtId="0" fontId="4" fillId="10" borderId="22" xfId="23" applyFill="1" applyBorder="1" applyAlignment="1">
      <alignment wrapText="1"/>
    </xf>
    <xf numFmtId="0" fontId="4" fillId="5" borderId="22" xfId="18" applyBorder="1" applyAlignment="1">
      <alignment wrapText="1"/>
    </xf>
    <xf numFmtId="0" fontId="4" fillId="3" borderId="22" xfId="16" applyBorder="1" applyAlignment="1">
      <alignment wrapText="1"/>
    </xf>
    <xf numFmtId="0" fontId="4" fillId="7" borderId="23" xfId="20" applyBorder="1" applyAlignment="1">
      <alignment/>
    </xf>
    <xf numFmtId="0" fontId="4" fillId="7" borderId="24" xfId="20" applyBorder="1" applyAlignment="1">
      <alignment/>
    </xf>
    <xf numFmtId="0" fontId="4" fillId="2" borderId="22" xfId="15" applyBorder="1" applyAlignment="1">
      <alignment wrapText="1"/>
    </xf>
    <xf numFmtId="0" fontId="4" fillId="2" borderId="25" xfId="15" applyBorder="1" applyAlignment="1">
      <alignment wrapText="1"/>
    </xf>
    <xf numFmtId="0" fontId="4" fillId="6" borderId="22" xfId="19" applyBorder="1" applyAlignment="1">
      <alignment wrapText="1"/>
    </xf>
    <xf numFmtId="0" fontId="0" fillId="31" borderId="26" xfId="54" applyFont="1" applyBorder="1" applyAlignment="1">
      <alignment/>
    </xf>
    <xf numFmtId="0" fontId="0" fillId="31" borderId="25" xfId="54" applyFont="1" applyBorder="1" applyAlignment="1">
      <alignment/>
    </xf>
    <xf numFmtId="175" fontId="0" fillId="0" borderId="0" xfId="0" applyNumberFormat="1" applyAlignment="1">
      <alignment/>
    </xf>
    <xf numFmtId="0" fontId="4" fillId="10" borderId="0" xfId="23" applyFill="1" applyBorder="1" applyAlignment="1">
      <alignment wrapText="1"/>
    </xf>
    <xf numFmtId="0" fontId="6" fillId="0" borderId="11" xfId="24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wrapText="1"/>
    </xf>
    <xf numFmtId="172" fontId="13" fillId="0" borderId="12" xfId="49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72" fontId="13" fillId="0" borderId="10" xfId="49" applyNumberFormat="1" applyFont="1" applyFill="1" applyBorder="1" applyAlignment="1">
      <alignment wrapText="1"/>
    </xf>
    <xf numFmtId="172" fontId="13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172" fontId="11" fillId="0" borderId="10" xfId="49" applyNumberFormat="1" applyFont="1" applyFill="1" applyBorder="1" applyAlignment="1">
      <alignment horizontal="justify" wrapText="1"/>
    </xf>
    <xf numFmtId="172" fontId="11" fillId="0" borderId="10" xfId="49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wrapText="1"/>
    </xf>
    <xf numFmtId="172" fontId="11" fillId="0" borderId="10" xfId="49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172" fontId="11" fillId="0" borderId="10" xfId="49" applyNumberFormat="1" applyFont="1" applyFill="1" applyBorder="1" applyAlignment="1">
      <alignment horizontal="left" wrapText="1"/>
    </xf>
    <xf numFmtId="0" fontId="8" fillId="0" borderId="22" xfId="0" applyFont="1" applyFill="1" applyBorder="1" applyAlignment="1">
      <alignment wrapText="1"/>
    </xf>
    <xf numFmtId="172" fontId="13" fillId="0" borderId="22" xfId="49" applyNumberFormat="1" applyFont="1" applyFill="1" applyBorder="1" applyAlignment="1">
      <alignment wrapText="1"/>
    </xf>
    <xf numFmtId="172" fontId="11" fillId="0" borderId="0" xfId="0" applyNumberFormat="1" applyFont="1" applyFill="1" applyAlignment="1">
      <alignment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6" fillId="0" borderId="10" xfId="0" applyFont="1" applyFill="1" applyBorder="1" applyAlignment="1">
      <alignment wrapText="1"/>
    </xf>
    <xf numFmtId="172" fontId="17" fillId="0" borderId="10" xfId="49" applyNumberFormat="1" applyFont="1" applyFill="1" applyBorder="1" applyAlignment="1">
      <alignment wrapText="1"/>
    </xf>
    <xf numFmtId="0" fontId="18" fillId="10" borderId="10" xfId="23" applyFont="1" applyFill="1" applyBorder="1" applyAlignment="1">
      <alignment wrapText="1"/>
    </xf>
    <xf numFmtId="0" fontId="18" fillId="5" borderId="10" xfId="18" applyFont="1" applyBorder="1" applyAlignment="1">
      <alignment wrapText="1"/>
    </xf>
    <xf numFmtId="0" fontId="18" fillId="3" borderId="10" xfId="16" applyFont="1" applyBorder="1" applyAlignment="1">
      <alignment wrapText="1"/>
    </xf>
    <xf numFmtId="0" fontId="18" fillId="7" borderId="17" xfId="20" applyFont="1" applyBorder="1" applyAlignment="1">
      <alignment/>
    </xf>
    <xf numFmtId="0" fontId="18" fillId="7" borderId="18" xfId="20" applyFont="1" applyBorder="1" applyAlignment="1">
      <alignment/>
    </xf>
    <xf numFmtId="0" fontId="18" fillId="2" borderId="10" xfId="15" applyFont="1" applyBorder="1" applyAlignment="1">
      <alignment wrapText="1"/>
    </xf>
    <xf numFmtId="0" fontId="18" fillId="2" borderId="19" xfId="15" applyFont="1" applyBorder="1" applyAlignment="1">
      <alignment wrapText="1"/>
    </xf>
    <xf numFmtId="0" fontId="18" fillId="6" borderId="10" xfId="19" applyFont="1" applyBorder="1" applyAlignment="1">
      <alignment wrapText="1"/>
    </xf>
    <xf numFmtId="0" fontId="19" fillId="31" borderId="20" xfId="54" applyFont="1" applyBorder="1" applyAlignment="1">
      <alignment/>
    </xf>
    <xf numFmtId="0" fontId="19" fillId="31" borderId="19" xfId="54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10" borderId="10" xfId="0" applyFont="1" applyFill="1" applyBorder="1" applyAlignment="1">
      <alignment horizontal="right" wrapText="1"/>
    </xf>
    <xf numFmtId="0" fontId="8" fillId="1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right" wrapText="1"/>
    </xf>
    <xf numFmtId="0" fontId="8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justify" wrapText="1"/>
    </xf>
    <xf numFmtId="172" fontId="11" fillId="34" borderId="10" xfId="49" applyNumberFormat="1" applyFont="1" applyFill="1" applyBorder="1" applyAlignment="1">
      <alignment horizontal="right" wrapText="1"/>
    </xf>
    <xf numFmtId="0" fontId="0" fillId="34" borderId="0" xfId="0" applyFill="1" applyAlignment="1">
      <alignment vertical="center"/>
    </xf>
    <xf numFmtId="0" fontId="2" fillId="10" borderId="10" xfId="0" applyFont="1" applyFill="1" applyBorder="1" applyAlignment="1">
      <alignment wrapText="1"/>
    </xf>
    <xf numFmtId="0" fontId="14" fillId="10" borderId="10" xfId="0" applyFont="1" applyFill="1" applyBorder="1" applyAlignment="1">
      <alignment wrapText="1"/>
    </xf>
    <xf numFmtId="0" fontId="15" fillId="10" borderId="10" xfId="0" applyFont="1" applyFill="1" applyBorder="1" applyAlignment="1">
      <alignment horizontal="right" wrapText="1"/>
    </xf>
    <xf numFmtId="0" fontId="16" fillId="1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horizontal="justify" wrapText="1"/>
    </xf>
    <xf numFmtId="0" fontId="7" fillId="10" borderId="10" xfId="0" applyFont="1" applyFill="1" applyBorder="1" applyAlignment="1">
      <alignment horizontal="left" wrapText="1"/>
    </xf>
    <xf numFmtId="172" fontId="11" fillId="10" borderId="10" xfId="49" applyNumberFormat="1" applyFont="1" applyFill="1" applyBorder="1" applyAlignment="1">
      <alignment horizontal="right" wrapText="1"/>
    </xf>
    <xf numFmtId="0" fontId="2" fillId="10" borderId="22" xfId="0" applyFont="1" applyFill="1" applyBorder="1" applyAlignment="1">
      <alignment wrapText="1"/>
    </xf>
    <xf numFmtId="0" fontId="7" fillId="10" borderId="22" xfId="0" applyFont="1" applyFill="1" applyBorder="1" applyAlignment="1">
      <alignment horizontal="right" wrapText="1"/>
    </xf>
    <xf numFmtId="0" fontId="8" fillId="10" borderId="22" xfId="0" applyFont="1" applyFill="1" applyBorder="1" applyAlignment="1">
      <alignment wrapText="1"/>
    </xf>
    <xf numFmtId="172" fontId="12" fillId="0" borderId="11" xfId="24" applyNumberFormat="1" applyFont="1" applyFill="1" applyBorder="1" applyAlignment="1">
      <alignment horizontal="right" vertical="center" wrapText="1"/>
    </xf>
    <xf numFmtId="172" fontId="13" fillId="34" borderId="10" xfId="49" applyNumberFormat="1" applyFont="1" applyFill="1" applyBorder="1" applyAlignment="1">
      <alignment horizontal="right" wrapText="1"/>
    </xf>
    <xf numFmtId="172" fontId="13" fillId="34" borderId="10" xfId="0" applyNumberFormat="1" applyFont="1" applyFill="1" applyBorder="1" applyAlignment="1">
      <alignment horizontal="right" wrapText="1"/>
    </xf>
    <xf numFmtId="172" fontId="13" fillId="10" borderId="10" xfId="49" applyNumberFormat="1" applyFont="1" applyFill="1" applyBorder="1" applyAlignment="1">
      <alignment horizontal="right" wrapText="1"/>
    </xf>
    <xf numFmtId="172" fontId="17" fillId="10" borderId="10" xfId="49" applyNumberFormat="1" applyFont="1" applyFill="1" applyBorder="1" applyAlignment="1">
      <alignment horizontal="right" wrapText="1"/>
    </xf>
    <xf numFmtId="172" fontId="13" fillId="10" borderId="10" xfId="0" applyNumberFormat="1" applyFont="1" applyFill="1" applyBorder="1" applyAlignment="1">
      <alignment horizontal="right" wrapText="1"/>
    </xf>
    <xf numFmtId="172" fontId="13" fillId="10" borderId="22" xfId="49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12" fillId="0" borderId="0" xfId="24" applyNumberFormat="1" applyFont="1" applyFill="1" applyBorder="1" applyAlignment="1">
      <alignment horizontal="right" vertical="center" wrapText="1"/>
    </xf>
    <xf numFmtId="172" fontId="13" fillId="34" borderId="27" xfId="49" applyNumberFormat="1" applyFont="1" applyFill="1" applyBorder="1" applyAlignment="1">
      <alignment horizontal="right" wrapText="1"/>
    </xf>
    <xf numFmtId="172" fontId="13" fillId="34" borderId="27" xfId="0" applyNumberFormat="1" applyFont="1" applyFill="1" applyBorder="1" applyAlignment="1">
      <alignment horizontal="right" wrapText="1"/>
    </xf>
    <xf numFmtId="172" fontId="11" fillId="34" borderId="27" xfId="49" applyNumberFormat="1" applyFont="1" applyFill="1" applyBorder="1" applyAlignment="1">
      <alignment horizontal="right" wrapText="1"/>
    </xf>
    <xf numFmtId="172" fontId="13" fillId="10" borderId="0" xfId="49" applyNumberFormat="1" applyFont="1" applyFill="1" applyBorder="1" applyAlignment="1">
      <alignment horizontal="right" wrapText="1"/>
    </xf>
    <xf numFmtId="172" fontId="17" fillId="10" borderId="0" xfId="49" applyNumberFormat="1" applyFont="1" applyFill="1" applyBorder="1" applyAlignment="1">
      <alignment horizontal="right" wrapText="1"/>
    </xf>
    <xf numFmtId="172" fontId="11" fillId="10" borderId="0" xfId="49" applyNumberFormat="1" applyFont="1" applyFill="1" applyBorder="1" applyAlignment="1">
      <alignment horizontal="right" wrapText="1"/>
    </xf>
    <xf numFmtId="172" fontId="13" fillId="10" borderId="0" xfId="0" applyNumberFormat="1" applyFont="1" applyFill="1" applyBorder="1" applyAlignment="1">
      <alignment horizontal="right" wrapText="1"/>
    </xf>
    <xf numFmtId="172" fontId="0" fillId="0" borderId="0" xfId="0" applyNumberFormat="1" applyAlignment="1">
      <alignment horizontal="right"/>
    </xf>
    <xf numFmtId="173" fontId="13" fillId="34" borderId="27" xfId="55" applyNumberFormat="1" applyFont="1" applyFill="1" applyBorder="1" applyAlignment="1">
      <alignment horizontal="right" wrapText="1"/>
    </xf>
    <xf numFmtId="0" fontId="0" fillId="34" borderId="27" xfId="0" applyFill="1" applyBorder="1" applyAlignment="1">
      <alignment vertical="center"/>
    </xf>
    <xf numFmtId="0" fontId="0" fillId="10" borderId="27" xfId="0" applyFill="1" applyBorder="1" applyAlignment="1">
      <alignment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10" borderId="12" xfId="23" applyFill="1" applyBorder="1" applyAlignment="1">
      <alignment vertical="center" wrapText="1"/>
    </xf>
    <xf numFmtId="0" fontId="4" fillId="10" borderId="10" xfId="23" applyFill="1" applyBorder="1" applyAlignment="1">
      <alignment vertical="center" wrapText="1"/>
    </xf>
    <xf numFmtId="0" fontId="4" fillId="5" borderId="12" xfId="18" applyBorder="1" applyAlignment="1">
      <alignment vertical="center" wrapText="1"/>
    </xf>
    <xf numFmtId="0" fontId="4" fillId="3" borderId="12" xfId="16" applyBorder="1" applyAlignment="1">
      <alignment vertical="center" wrapText="1"/>
    </xf>
    <xf numFmtId="0" fontId="4" fillId="7" borderId="13" xfId="20" applyBorder="1" applyAlignment="1">
      <alignment vertical="center" wrapText="1"/>
    </xf>
    <xf numFmtId="0" fontId="4" fillId="7" borderId="14" xfId="20" applyBorder="1" applyAlignment="1">
      <alignment vertical="center" wrapText="1"/>
    </xf>
    <xf numFmtId="0" fontId="4" fillId="2" borderId="12" xfId="15" applyBorder="1" applyAlignment="1">
      <alignment vertical="center" wrapText="1"/>
    </xf>
    <xf numFmtId="0" fontId="4" fillId="2" borderId="15" xfId="15" applyBorder="1" applyAlignment="1">
      <alignment vertical="center" wrapText="1"/>
    </xf>
    <xf numFmtId="0" fontId="4" fillId="6" borderId="12" xfId="19" applyBorder="1" applyAlignment="1">
      <alignment vertical="center" wrapText="1"/>
    </xf>
    <xf numFmtId="0" fontId="7" fillId="0" borderId="17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right" vertical="center" wrapText="1"/>
    </xf>
    <xf numFmtId="0" fontId="8" fillId="3" borderId="10" xfId="0" applyFont="1" applyFill="1" applyBorder="1" applyAlignment="1">
      <alignment vertical="center" wrapText="1"/>
    </xf>
    <xf numFmtId="0" fontId="4" fillId="10" borderId="0" xfId="23" applyFill="1" applyBorder="1" applyAlignment="1">
      <alignment vertical="center" wrapText="1"/>
    </xf>
    <xf numFmtId="0" fontId="4" fillId="5" borderId="10" xfId="18" applyBorder="1" applyAlignment="1">
      <alignment vertical="center" wrapText="1"/>
    </xf>
    <xf numFmtId="0" fontId="4" fillId="3" borderId="10" xfId="16" applyBorder="1" applyAlignment="1">
      <alignment vertical="center" wrapText="1"/>
    </xf>
    <xf numFmtId="0" fontId="4" fillId="7" borderId="17" xfId="20" applyBorder="1" applyAlignment="1">
      <alignment vertical="center" wrapText="1"/>
    </xf>
    <xf numFmtId="0" fontId="4" fillId="7" borderId="18" xfId="20" applyBorder="1" applyAlignment="1">
      <alignment vertical="center" wrapText="1"/>
    </xf>
    <xf numFmtId="0" fontId="4" fillId="2" borderId="10" xfId="15" applyBorder="1" applyAlignment="1">
      <alignment vertical="center" wrapText="1"/>
    </xf>
    <xf numFmtId="0" fontId="4" fillId="2" borderId="19" xfId="15" applyBorder="1" applyAlignment="1">
      <alignment vertical="center" wrapText="1"/>
    </xf>
    <xf numFmtId="0" fontId="4" fillId="6" borderId="10" xfId="19" applyBorder="1" applyAlignment="1">
      <alignment vertical="center" wrapText="1"/>
    </xf>
    <xf numFmtId="0" fontId="6" fillId="10" borderId="10" xfId="23" applyFont="1" applyFill="1" applyBorder="1" applyAlignment="1">
      <alignment vertical="center" wrapText="1"/>
    </xf>
    <xf numFmtId="0" fontId="0" fillId="10" borderId="10" xfId="0" applyFill="1" applyBorder="1" applyAlignment="1">
      <alignment vertical="center" wrapText="1"/>
    </xf>
    <xf numFmtId="0" fontId="4" fillId="10" borderId="10" xfId="23" applyFont="1" applyFill="1" applyBorder="1" applyAlignment="1">
      <alignment vertical="center" wrapText="1"/>
    </xf>
    <xf numFmtId="0" fontId="4" fillId="5" borderId="10" xfId="18" applyFont="1" applyBorder="1" applyAlignment="1">
      <alignment vertical="center" wrapText="1"/>
    </xf>
    <xf numFmtId="0" fontId="4" fillId="7" borderId="17" xfId="20" applyFont="1" applyBorder="1" applyAlignment="1">
      <alignment vertical="center" wrapText="1"/>
    </xf>
    <xf numFmtId="0" fontId="4" fillId="7" borderId="21" xfId="20" applyBorder="1" applyAlignment="1">
      <alignment vertical="center" wrapText="1"/>
    </xf>
    <xf numFmtId="171" fontId="8" fillId="3" borderId="10" xfId="49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10" borderId="22" xfId="23" applyFill="1" applyBorder="1" applyAlignment="1">
      <alignment vertical="center" wrapText="1"/>
    </xf>
    <xf numFmtId="0" fontId="4" fillId="5" borderId="22" xfId="18" applyBorder="1" applyAlignment="1">
      <alignment vertical="center" wrapText="1"/>
    </xf>
    <xf numFmtId="0" fontId="4" fillId="3" borderId="22" xfId="16" applyBorder="1" applyAlignment="1">
      <alignment vertical="center" wrapText="1"/>
    </xf>
    <xf numFmtId="0" fontId="4" fillId="7" borderId="23" xfId="20" applyBorder="1" applyAlignment="1">
      <alignment vertical="center" wrapText="1"/>
    </xf>
    <xf numFmtId="0" fontId="4" fillId="7" borderId="24" xfId="20" applyBorder="1" applyAlignment="1">
      <alignment vertical="center" wrapText="1"/>
    </xf>
    <xf numFmtId="0" fontId="4" fillId="2" borderId="22" xfId="15" applyBorder="1" applyAlignment="1">
      <alignment vertical="center" wrapText="1"/>
    </xf>
    <xf numFmtId="0" fontId="4" fillId="2" borderId="25" xfId="15" applyBorder="1" applyAlignment="1">
      <alignment vertical="center" wrapText="1"/>
    </xf>
    <xf numFmtId="0" fontId="4" fillId="6" borderId="22" xfId="19" applyBorder="1" applyAlignment="1">
      <alignment vertical="center" wrapText="1"/>
    </xf>
    <xf numFmtId="0" fontId="2" fillId="10" borderId="12" xfId="0" applyFont="1" applyFill="1" applyBorder="1" applyAlignment="1">
      <alignment wrapText="1"/>
    </xf>
    <xf numFmtId="0" fontId="7" fillId="10" borderId="12" xfId="0" applyFont="1" applyFill="1" applyBorder="1" applyAlignment="1">
      <alignment horizontal="right" wrapText="1"/>
    </xf>
    <xf numFmtId="0" fontId="8" fillId="10" borderId="12" xfId="0" applyFont="1" applyFill="1" applyBorder="1" applyAlignment="1">
      <alignment wrapText="1"/>
    </xf>
    <xf numFmtId="172" fontId="13" fillId="10" borderId="12" xfId="49" applyNumberFormat="1" applyFont="1" applyFill="1" applyBorder="1" applyAlignment="1">
      <alignment horizontal="right" wrapText="1"/>
    </xf>
    <xf numFmtId="0" fontId="20" fillId="9" borderId="11" xfId="22" applyFont="1" applyBorder="1" applyAlignment="1">
      <alignment horizontal="center" vertical="center" wrapText="1"/>
    </xf>
    <xf numFmtId="0" fontId="20" fillId="10" borderId="22" xfId="23" applyFont="1" applyFill="1" applyBorder="1" applyAlignment="1">
      <alignment horizontal="center" vertical="center" wrapText="1"/>
    </xf>
    <xf numFmtId="0" fontId="20" fillId="5" borderId="22" xfId="18" applyFont="1" applyBorder="1" applyAlignment="1">
      <alignment horizontal="center" vertical="center" wrapText="1"/>
    </xf>
    <xf numFmtId="0" fontId="20" fillId="3" borderId="22" xfId="16" applyFont="1" applyBorder="1" applyAlignment="1">
      <alignment horizontal="center" vertical="center" wrapText="1"/>
    </xf>
    <xf numFmtId="0" fontId="20" fillId="7" borderId="23" xfId="20" applyFont="1" applyBorder="1" applyAlignment="1">
      <alignment horizontal="center" vertical="center" wrapText="1"/>
    </xf>
    <xf numFmtId="0" fontId="20" fillId="7" borderId="24" xfId="20" applyFont="1" applyBorder="1" applyAlignment="1">
      <alignment horizontal="center" vertical="center" wrapText="1"/>
    </xf>
    <xf numFmtId="0" fontId="20" fillId="2" borderId="22" xfId="15" applyFont="1" applyBorder="1" applyAlignment="1">
      <alignment horizontal="center" vertical="center" wrapText="1"/>
    </xf>
    <xf numFmtId="0" fontId="20" fillId="2" borderId="25" xfId="15" applyFont="1" applyBorder="1" applyAlignment="1">
      <alignment horizontal="center" vertical="center" wrapText="1"/>
    </xf>
    <xf numFmtId="0" fontId="20" fillId="6" borderId="22" xfId="19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0" fontId="20" fillId="38" borderId="30" xfId="22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20" fillId="0" borderId="11" xfId="24" applyFont="1" applyFill="1" applyBorder="1" applyAlignment="1">
      <alignment horizontal="center" vertical="center" wrapText="1"/>
    </xf>
    <xf numFmtId="174" fontId="20" fillId="0" borderId="11" xfId="24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 wrapText="1"/>
    </xf>
    <xf numFmtId="171" fontId="9" fillId="0" borderId="12" xfId="49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171" fontId="9" fillId="0" borderId="10" xfId="49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171" fontId="10" fillId="0" borderId="10" xfId="49" applyFont="1" applyFill="1" applyBorder="1" applyAlignment="1">
      <alignment horizontal="justify" vertical="center" wrapText="1"/>
    </xf>
    <xf numFmtId="171" fontId="11" fillId="0" borderId="10" xfId="49" applyFont="1" applyFill="1" applyBorder="1" applyAlignment="1">
      <alignment vertical="center" wrapText="1"/>
    </xf>
    <xf numFmtId="171" fontId="10" fillId="0" borderId="10" xfId="49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1" fontId="10" fillId="0" borderId="10" xfId="49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vertical="center" wrapText="1"/>
    </xf>
    <xf numFmtId="171" fontId="9" fillId="0" borderId="22" xfId="49" applyFont="1" applyFill="1" applyBorder="1" applyAlignment="1">
      <alignment vertical="center" wrapText="1"/>
    </xf>
    <xf numFmtId="0" fontId="0" fillId="38" borderId="32" xfId="0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0" fillId="38" borderId="34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2" fillId="39" borderId="10" xfId="0" applyFont="1" applyFill="1" applyBorder="1" applyAlignment="1">
      <alignment wrapText="1"/>
    </xf>
    <xf numFmtId="0" fontId="7" fillId="39" borderId="10" xfId="0" applyFont="1" applyFill="1" applyBorder="1" applyAlignment="1">
      <alignment horizontal="right" wrapText="1"/>
    </xf>
    <xf numFmtId="0" fontId="8" fillId="39" borderId="10" xfId="0" applyFont="1" applyFill="1" applyBorder="1" applyAlignment="1">
      <alignment wrapText="1"/>
    </xf>
    <xf numFmtId="172" fontId="13" fillId="39" borderId="10" xfId="49" applyNumberFormat="1" applyFont="1" applyFill="1" applyBorder="1" applyAlignment="1">
      <alignment horizontal="right" wrapText="1"/>
    </xf>
    <xf numFmtId="0" fontId="0" fillId="39" borderId="27" xfId="0" applyFill="1" applyBorder="1" applyAlignment="1">
      <alignment vertical="center"/>
    </xf>
    <xf numFmtId="0" fontId="0" fillId="39" borderId="0" xfId="0" applyFill="1" applyAlignment="1">
      <alignment vertical="center"/>
    </xf>
    <xf numFmtId="172" fontId="11" fillId="39" borderId="10" xfId="49" applyNumberFormat="1" applyFont="1" applyFill="1" applyBorder="1" applyAlignment="1">
      <alignment horizontal="right" vertical="center" wrapText="1"/>
    </xf>
    <xf numFmtId="0" fontId="0" fillId="39" borderId="0" xfId="0" applyFill="1" applyAlignment="1">
      <alignment/>
    </xf>
    <xf numFmtId="0" fontId="7" fillId="39" borderId="12" xfId="0" applyFont="1" applyFill="1" applyBorder="1" applyAlignment="1">
      <alignment horizontal="right" wrapText="1"/>
    </xf>
    <xf numFmtId="0" fontId="8" fillId="39" borderId="12" xfId="0" applyFont="1" applyFill="1" applyBorder="1" applyAlignment="1">
      <alignment wrapText="1"/>
    </xf>
    <xf numFmtId="172" fontId="13" fillId="39" borderId="12" xfId="49" applyNumberFormat="1" applyFont="1" applyFill="1" applyBorder="1" applyAlignment="1">
      <alignment horizontal="right" wrapText="1"/>
    </xf>
    <xf numFmtId="172" fontId="13" fillId="39" borderId="27" xfId="49" applyNumberFormat="1" applyFont="1" applyFill="1" applyBorder="1" applyAlignment="1">
      <alignment horizontal="right" wrapText="1"/>
    </xf>
    <xf numFmtId="9" fontId="13" fillId="39" borderId="27" xfId="55" applyNumberFormat="1" applyFont="1" applyFill="1" applyBorder="1" applyAlignment="1">
      <alignment horizontal="right" wrapText="1"/>
    </xf>
    <xf numFmtId="172" fontId="11" fillId="39" borderId="27" xfId="49" applyNumberFormat="1" applyFont="1" applyFill="1" applyBorder="1" applyAlignment="1">
      <alignment horizontal="right" vertical="center" wrapText="1"/>
    </xf>
    <xf numFmtId="0" fontId="2" fillId="39" borderId="12" xfId="0" applyFont="1" applyFill="1" applyBorder="1" applyAlignment="1">
      <alignment wrapText="1"/>
    </xf>
    <xf numFmtId="0" fontId="0" fillId="0" borderId="3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0" fillId="0" borderId="11" xfId="2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171" fontId="0" fillId="0" borderId="0" xfId="0" applyNumberFormat="1" applyFill="1" applyAlignment="1">
      <alignment/>
    </xf>
    <xf numFmtId="171" fontId="13" fillId="0" borderId="12" xfId="49" applyFont="1" applyFill="1" applyBorder="1" applyAlignment="1">
      <alignment vertical="center" wrapText="1"/>
    </xf>
    <xf numFmtId="171" fontId="13" fillId="0" borderId="10" xfId="49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171" fontId="11" fillId="0" borderId="10" xfId="49" applyFont="1" applyFill="1" applyBorder="1" applyAlignment="1">
      <alignment horizontal="right" vertical="center" wrapText="1"/>
    </xf>
    <xf numFmtId="171" fontId="11" fillId="0" borderId="10" xfId="49" applyFont="1" applyFill="1" applyBorder="1" applyAlignment="1">
      <alignment horizontal="justify" vertical="center" wrapText="1"/>
    </xf>
    <xf numFmtId="171" fontId="11" fillId="0" borderId="10" xfId="49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48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8" applyFont="1" applyFill="1" applyBorder="1" applyAlignment="1">
      <alignment horizontal="center" vertical="center" wrapText="1"/>
    </xf>
    <xf numFmtId="0" fontId="11" fillId="0" borderId="10" xfId="33" applyFont="1" applyFill="1" applyBorder="1" applyAlignment="1">
      <alignment horizontal="center" vertical="center" wrapText="1"/>
    </xf>
    <xf numFmtId="0" fontId="11" fillId="0" borderId="10" xfId="45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45" applyFont="1" applyFill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1" fillId="0" borderId="1" xfId="48" applyFont="1" applyFill="1" applyBorder="1" applyAlignment="1">
      <alignment horizontal="center" vertical="center" wrapText="1"/>
    </xf>
    <xf numFmtId="0" fontId="11" fillId="0" borderId="1" xfId="45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71" fontId="11" fillId="0" borderId="0" xfId="0" applyNumberFormat="1" applyFont="1" applyAlignment="1">
      <alignment/>
    </xf>
    <xf numFmtId="0" fontId="11" fillId="0" borderId="0" xfId="0" applyFont="1" applyFill="1" applyAlignment="1">
      <alignment horizontal="center"/>
    </xf>
    <xf numFmtId="0" fontId="58" fillId="40" borderId="23" xfId="0" applyFont="1" applyFill="1" applyBorder="1" applyAlignment="1">
      <alignment horizontal="center" vertical="center" wrapText="1"/>
    </xf>
    <xf numFmtId="0" fontId="58" fillId="40" borderId="22" xfId="0" applyFont="1" applyFill="1" applyBorder="1" applyAlignment="1">
      <alignment horizontal="center" vertical="center" wrapText="1"/>
    </xf>
    <xf numFmtId="0" fontId="23" fillId="40" borderId="33" xfId="0" applyFont="1" applyFill="1" applyBorder="1" applyAlignment="1">
      <alignment vertical="center" wrapText="1"/>
    </xf>
    <xf numFmtId="0" fontId="23" fillId="40" borderId="35" xfId="0" applyFont="1" applyFill="1" applyBorder="1" applyAlignment="1">
      <alignment vertical="center" wrapText="1"/>
    </xf>
    <xf numFmtId="0" fontId="11" fillId="41" borderId="0" xfId="0" applyFont="1" applyFill="1" applyAlignment="1">
      <alignment/>
    </xf>
    <xf numFmtId="0" fontId="23" fillId="41" borderId="10" xfId="0" applyFont="1" applyFill="1" applyBorder="1" applyAlignment="1">
      <alignment vertical="center" wrapText="1"/>
    </xf>
    <xf numFmtId="0" fontId="23" fillId="41" borderId="18" xfId="0" applyFont="1" applyFill="1" applyBorder="1" applyAlignment="1">
      <alignment vertical="center" wrapText="1"/>
    </xf>
    <xf numFmtId="0" fontId="58" fillId="41" borderId="23" xfId="0" applyFont="1" applyFill="1" applyBorder="1" applyAlignment="1">
      <alignment horizontal="center" vertical="center" wrapText="1"/>
    </xf>
    <xf numFmtId="0" fontId="58" fillId="41" borderId="22" xfId="0" applyFont="1" applyFill="1" applyBorder="1" applyAlignment="1">
      <alignment horizontal="center" vertical="center" wrapText="1"/>
    </xf>
    <xf numFmtId="0" fontId="23" fillId="41" borderId="33" xfId="0" applyFont="1" applyFill="1" applyBorder="1" applyAlignment="1">
      <alignment vertical="center" wrapText="1"/>
    </xf>
    <xf numFmtId="0" fontId="23" fillId="41" borderId="35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6" fillId="38" borderId="10" xfId="22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9" borderId="10" xfId="22" applyFont="1" applyBorder="1" applyAlignment="1">
      <alignment wrapText="1"/>
    </xf>
    <xf numFmtId="0" fontId="6" fillId="5" borderId="10" xfId="24" applyFont="1" applyBorder="1" applyAlignment="1">
      <alignment wrapText="1"/>
    </xf>
    <xf numFmtId="0" fontId="6" fillId="0" borderId="10" xfId="24" applyFont="1" applyFill="1" applyBorder="1" applyAlignment="1">
      <alignment horizontal="justify" vertical="center" wrapText="1"/>
    </xf>
    <xf numFmtId="172" fontId="12" fillId="0" borderId="10" xfId="24" applyNumberFormat="1" applyFont="1" applyFill="1" applyBorder="1" applyAlignment="1">
      <alignment horizontal="justify" vertical="center" wrapText="1"/>
    </xf>
    <xf numFmtId="0" fontId="6" fillId="5" borderId="10" xfId="18" applyFont="1" applyBorder="1" applyAlignment="1">
      <alignment wrapText="1"/>
    </xf>
    <xf numFmtId="0" fontId="6" fillId="3" borderId="10" xfId="16" applyFont="1" applyBorder="1" applyAlignment="1">
      <alignment wrapText="1"/>
    </xf>
    <xf numFmtId="0" fontId="6" fillId="7" borderId="10" xfId="20" applyFont="1" applyBorder="1" applyAlignment="1">
      <alignment wrapText="1"/>
    </xf>
    <xf numFmtId="0" fontId="6" fillId="2" borderId="10" xfId="15" applyFont="1" applyBorder="1" applyAlignment="1">
      <alignment wrapText="1"/>
    </xf>
    <xf numFmtId="0" fontId="6" fillId="6" borderId="10" xfId="19" applyFont="1" applyBorder="1" applyAlignment="1">
      <alignment wrapText="1"/>
    </xf>
    <xf numFmtId="0" fontId="1" fillId="31" borderId="10" xfId="54" applyFont="1" applyBorder="1" applyAlignment="1">
      <alignment vertical="center" wrapText="1"/>
    </xf>
    <xf numFmtId="0" fontId="6" fillId="9" borderId="12" xfId="22" applyFont="1" applyBorder="1" applyAlignment="1">
      <alignment wrapText="1"/>
    </xf>
    <xf numFmtId="0" fontId="6" fillId="5" borderId="12" xfId="24" applyFont="1" applyBorder="1" applyAlignment="1">
      <alignment wrapText="1"/>
    </xf>
    <xf numFmtId="0" fontId="6" fillId="0" borderId="12" xfId="24" applyFont="1" applyFill="1" applyBorder="1" applyAlignment="1">
      <alignment horizontal="justify" vertical="center" wrapText="1"/>
    </xf>
    <xf numFmtId="172" fontId="12" fillId="0" borderId="12" xfId="24" applyNumberFormat="1" applyFont="1" applyFill="1" applyBorder="1" applyAlignment="1">
      <alignment horizontal="right" vertical="center" wrapText="1"/>
    </xf>
    <xf numFmtId="0" fontId="20" fillId="5" borderId="11" xfId="18" applyFont="1" applyBorder="1" applyAlignment="1">
      <alignment horizontal="center" vertical="center" wrapText="1"/>
    </xf>
    <xf numFmtId="0" fontId="20" fillId="3" borderId="11" xfId="16" applyFont="1" applyBorder="1" applyAlignment="1">
      <alignment horizontal="center" vertical="center" wrapText="1"/>
    </xf>
    <xf numFmtId="0" fontId="20" fillId="7" borderId="36" xfId="20" applyFont="1" applyBorder="1" applyAlignment="1">
      <alignment horizontal="center" vertical="center" wrapText="1"/>
    </xf>
    <xf numFmtId="0" fontId="20" fillId="7" borderId="37" xfId="20" applyFont="1" applyBorder="1" applyAlignment="1">
      <alignment horizontal="center" vertical="center" wrapText="1"/>
    </xf>
    <xf numFmtId="0" fontId="20" fillId="2" borderId="11" xfId="15" applyFont="1" applyBorder="1" applyAlignment="1">
      <alignment horizontal="center" vertical="center" wrapText="1"/>
    </xf>
    <xf numFmtId="0" fontId="20" fillId="2" borderId="38" xfId="15" applyFont="1" applyBorder="1" applyAlignment="1">
      <alignment horizontal="center" vertical="center" wrapText="1"/>
    </xf>
    <xf numFmtId="0" fontId="20" fillId="6" borderId="11" xfId="19" applyFont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20" fillId="38" borderId="40" xfId="22" applyFont="1" applyFill="1" applyBorder="1" applyAlignment="1">
      <alignment horizontal="center" vertical="center" wrapText="1"/>
    </xf>
    <xf numFmtId="0" fontId="1" fillId="38" borderId="40" xfId="0" applyFont="1" applyFill="1" applyBorder="1" applyAlignment="1">
      <alignment horizontal="center" vertical="center" wrapText="1"/>
    </xf>
    <xf numFmtId="0" fontId="1" fillId="38" borderId="27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3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 wrapText="1"/>
    </xf>
    <xf numFmtId="172" fontId="0" fillId="0" borderId="28" xfId="0" applyNumberFormat="1" applyBorder="1" applyAlignment="1">
      <alignment horizontal="left" vertical="center" wrapText="1"/>
    </xf>
    <xf numFmtId="172" fontId="0" fillId="0" borderId="40" xfId="0" applyNumberFormat="1" applyBorder="1" applyAlignment="1">
      <alignment horizontal="left" vertical="center" wrapText="1"/>
    </xf>
    <xf numFmtId="172" fontId="0" fillId="0" borderId="12" xfId="0" applyNumberFormat="1" applyBorder="1" applyAlignment="1">
      <alignment horizontal="left" vertical="center" wrapText="1"/>
    </xf>
    <xf numFmtId="173" fontId="0" fillId="0" borderId="28" xfId="55" applyNumberFormat="1" applyFont="1" applyBorder="1" applyAlignment="1">
      <alignment horizontal="center" vertical="center" wrapText="1"/>
    </xf>
    <xf numFmtId="173" fontId="0" fillId="0" borderId="40" xfId="55" applyNumberFormat="1" applyFont="1" applyBorder="1" applyAlignment="1">
      <alignment horizontal="center" vertical="center" wrapText="1"/>
    </xf>
    <xf numFmtId="173" fontId="0" fillId="0" borderId="12" xfId="55" applyNumberFormat="1" applyFont="1" applyBorder="1" applyAlignment="1">
      <alignment horizontal="center" vertical="center" wrapText="1"/>
    </xf>
    <xf numFmtId="9" fontId="0" fillId="0" borderId="28" xfId="55" applyFont="1" applyBorder="1" applyAlignment="1">
      <alignment horizontal="center" vertical="center" wrapText="1"/>
    </xf>
    <xf numFmtId="9" fontId="0" fillId="0" borderId="40" xfId="55" applyFont="1" applyBorder="1" applyAlignment="1">
      <alignment horizontal="center" vertical="center" wrapText="1"/>
    </xf>
    <xf numFmtId="9" fontId="0" fillId="0" borderId="12" xfId="55" applyFon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0" fillId="0" borderId="40" xfId="0" applyNumberForma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23" fillId="0" borderId="19" xfId="0" applyFont="1" applyBorder="1" applyAlignment="1">
      <alignment horizontal="justify" vertical="top"/>
    </xf>
    <xf numFmtId="0" fontId="23" fillId="0" borderId="20" xfId="0" applyFont="1" applyBorder="1" applyAlignment="1">
      <alignment horizontal="justify" vertical="top"/>
    </xf>
    <xf numFmtId="0" fontId="23" fillId="0" borderId="19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 horizontal="center"/>
    </xf>
    <xf numFmtId="0" fontId="4" fillId="43" borderId="10" xfId="2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1" borderId="10" xfId="54" applyFont="1" applyBorder="1" applyAlignment="1">
      <alignment horizontal="center" wrapText="1"/>
    </xf>
    <xf numFmtId="0" fontId="0" fillId="44" borderId="10" xfId="0" applyFont="1" applyFill="1" applyBorder="1" applyAlignment="1">
      <alignment horizontal="center"/>
    </xf>
    <xf numFmtId="0" fontId="23" fillId="0" borderId="28" xfId="0" applyFont="1" applyBorder="1" applyAlignment="1">
      <alignment horizontal="justify" vertical="top"/>
    </xf>
    <xf numFmtId="0" fontId="5" fillId="27" borderId="10" xfId="44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/>
    </xf>
    <xf numFmtId="0" fontId="4" fillId="5" borderId="10" xfId="18" applyFont="1" applyBorder="1" applyAlignment="1">
      <alignment horizontal="center" wrapText="1"/>
    </xf>
    <xf numFmtId="0" fontId="4" fillId="3" borderId="10" xfId="16" applyFont="1" applyBorder="1" applyAlignment="1">
      <alignment horizontal="center" wrapText="1"/>
    </xf>
    <xf numFmtId="0" fontId="4" fillId="7" borderId="10" xfId="20" applyFont="1" applyBorder="1" applyAlignment="1">
      <alignment horizontal="center" wrapText="1"/>
    </xf>
    <xf numFmtId="0" fontId="4" fillId="2" borderId="10" xfId="15" applyBorder="1" applyAlignment="1">
      <alignment horizontal="center" wrapText="1"/>
    </xf>
    <xf numFmtId="0" fontId="4" fillId="6" borderId="10" xfId="19" applyFont="1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49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4" fillId="3" borderId="38" xfId="16" applyFont="1" applyBorder="1" applyAlignment="1">
      <alignment horizontal="center" vertical="center" wrapText="1"/>
    </xf>
    <xf numFmtId="0" fontId="4" fillId="3" borderId="46" xfId="16" applyBorder="1" applyAlignment="1">
      <alignment horizontal="center" vertical="center" wrapText="1"/>
    </xf>
    <xf numFmtId="0" fontId="4" fillId="7" borderId="50" xfId="20" applyFont="1" applyBorder="1" applyAlignment="1">
      <alignment horizontal="center" vertical="center" wrapText="1"/>
    </xf>
    <xf numFmtId="0" fontId="4" fillId="7" borderId="51" xfId="20" applyFont="1" applyBorder="1" applyAlignment="1">
      <alignment horizontal="center" vertical="center" wrapText="1"/>
    </xf>
    <xf numFmtId="0" fontId="4" fillId="2" borderId="50" xfId="15" applyBorder="1" applyAlignment="1">
      <alignment horizontal="center" vertical="center" wrapText="1"/>
    </xf>
    <xf numFmtId="0" fontId="4" fillId="2" borderId="16" xfId="15" applyBorder="1" applyAlignment="1">
      <alignment horizontal="center" vertical="center" wrapText="1"/>
    </xf>
    <xf numFmtId="0" fontId="4" fillId="6" borderId="25" xfId="19" applyFont="1" applyBorder="1" applyAlignment="1">
      <alignment horizontal="center" vertical="center" wrapText="1"/>
    </xf>
    <xf numFmtId="0" fontId="4" fillId="6" borderId="26" xfId="19" applyBorder="1" applyAlignment="1">
      <alignment horizontal="center" vertical="center" wrapText="1"/>
    </xf>
    <xf numFmtId="0" fontId="5" fillId="27" borderId="21" xfId="44" applyBorder="1" applyAlignment="1">
      <alignment horizontal="center" vertical="center" wrapText="1"/>
    </xf>
    <xf numFmtId="0" fontId="5" fillId="27" borderId="0" xfId="44" applyBorder="1" applyAlignment="1">
      <alignment horizontal="center" vertical="center" wrapText="1"/>
    </xf>
    <xf numFmtId="0" fontId="5" fillId="27" borderId="47" xfId="44" applyBorder="1" applyAlignment="1">
      <alignment horizontal="center" vertical="center" wrapText="1"/>
    </xf>
    <xf numFmtId="0" fontId="5" fillId="27" borderId="48" xfId="44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42" borderId="48" xfId="0" applyFont="1" applyFill="1" applyBorder="1" applyAlignment="1">
      <alignment horizontal="center" vertical="center" wrapText="1"/>
    </xf>
    <xf numFmtId="0" fontId="0" fillId="42" borderId="48" xfId="0" applyFill="1" applyBorder="1" applyAlignment="1">
      <alignment horizontal="center" vertical="center" wrapText="1"/>
    </xf>
    <xf numFmtId="0" fontId="0" fillId="42" borderId="46" xfId="0" applyFill="1" applyBorder="1" applyAlignment="1">
      <alignment horizontal="center" vertical="center" wrapText="1"/>
    </xf>
    <xf numFmtId="0" fontId="0" fillId="44" borderId="47" xfId="0" applyFont="1" applyFill="1" applyBorder="1" applyAlignment="1">
      <alignment horizontal="center" vertical="center" wrapText="1"/>
    </xf>
    <xf numFmtId="0" fontId="0" fillId="44" borderId="48" xfId="0" applyFont="1" applyFill="1" applyBorder="1" applyAlignment="1">
      <alignment horizontal="center" vertical="center" wrapText="1"/>
    </xf>
    <xf numFmtId="0" fontId="0" fillId="44" borderId="46" xfId="0" applyFont="1" applyFill="1" applyBorder="1" applyAlignment="1">
      <alignment horizontal="center" vertical="center" wrapText="1"/>
    </xf>
    <xf numFmtId="0" fontId="4" fillId="43" borderId="21" xfId="20" applyFont="1" applyFill="1" applyBorder="1" applyAlignment="1">
      <alignment horizontal="center" vertical="center" wrapText="1"/>
    </xf>
    <xf numFmtId="0" fontId="4" fillId="43" borderId="0" xfId="20" applyFont="1" applyFill="1" applyBorder="1" applyAlignment="1">
      <alignment horizontal="center" vertical="center" wrapText="1"/>
    </xf>
    <xf numFmtId="0" fontId="0" fillId="10" borderId="49" xfId="0" applyFont="1" applyFill="1" applyBorder="1" applyAlignment="1">
      <alignment horizontal="center" vertical="center" wrapText="1"/>
    </xf>
    <xf numFmtId="0" fontId="4" fillId="5" borderId="38" xfId="18" applyFont="1" applyBorder="1" applyAlignment="1">
      <alignment horizontal="center" vertical="center" wrapText="1"/>
    </xf>
    <xf numFmtId="0" fontId="4" fillId="5" borderId="48" xfId="18" applyBorder="1" applyAlignment="1">
      <alignment horizontal="center" vertical="center" wrapText="1"/>
    </xf>
    <xf numFmtId="0" fontId="4" fillId="5" borderId="54" xfId="18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44" borderId="12" xfId="0" applyFont="1" applyFill="1" applyBorder="1" applyAlignment="1">
      <alignment horizontal="center" vertical="center" wrapText="1"/>
    </xf>
    <xf numFmtId="0" fontId="4" fillId="43" borderId="12" xfId="20" applyFont="1" applyFill="1" applyBorder="1" applyAlignment="1">
      <alignment horizontal="center" vertical="center" wrapText="1"/>
    </xf>
    <xf numFmtId="0" fontId="5" fillId="27" borderId="12" xfId="44" applyBorder="1" applyAlignment="1">
      <alignment horizontal="center" vertical="center" wrapText="1"/>
    </xf>
    <xf numFmtId="0" fontId="4" fillId="5" borderId="10" xfId="18" applyFont="1" applyBorder="1" applyAlignment="1">
      <alignment horizontal="center" vertical="center" wrapText="1"/>
    </xf>
    <xf numFmtId="0" fontId="4" fillId="5" borderId="10" xfId="18" applyBorder="1" applyAlignment="1">
      <alignment horizontal="center" vertical="center" wrapText="1"/>
    </xf>
    <xf numFmtId="0" fontId="4" fillId="3" borderId="10" xfId="16" applyFont="1" applyBorder="1" applyAlignment="1">
      <alignment horizontal="center" vertical="center" wrapText="1"/>
    </xf>
    <xf numFmtId="0" fontId="4" fillId="3" borderId="10" xfId="16" applyBorder="1" applyAlignment="1">
      <alignment horizontal="center" vertical="center" wrapText="1"/>
    </xf>
    <xf numFmtId="0" fontId="4" fillId="7" borderId="10" xfId="20" applyFont="1" applyBorder="1" applyAlignment="1">
      <alignment horizontal="center" vertical="center" wrapText="1"/>
    </xf>
    <xf numFmtId="0" fontId="4" fillId="2" borderId="10" xfId="15" applyBorder="1" applyAlignment="1">
      <alignment horizontal="center" vertical="center" wrapText="1"/>
    </xf>
    <xf numFmtId="0" fontId="4" fillId="6" borderId="10" xfId="19" applyFont="1" applyBorder="1" applyAlignment="1">
      <alignment horizontal="center" vertical="center" wrapText="1"/>
    </xf>
    <xf numFmtId="0" fontId="4" fillId="6" borderId="10" xfId="19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49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41" borderId="32" xfId="0" applyFont="1" applyFill="1" applyBorder="1" applyAlignment="1">
      <alignment horizontal="center" vertical="center" wrapText="1"/>
    </xf>
    <xf numFmtId="0" fontId="23" fillId="41" borderId="33" xfId="0" applyFont="1" applyFill="1" applyBorder="1" applyAlignment="1">
      <alignment horizontal="center" vertical="center" wrapText="1"/>
    </xf>
    <xf numFmtId="0" fontId="23" fillId="41" borderId="17" xfId="0" applyFont="1" applyFill="1" applyBorder="1" applyAlignment="1">
      <alignment horizontal="center" vertical="center" wrapText="1"/>
    </xf>
    <xf numFmtId="0" fontId="23" fillId="41" borderId="10" xfId="0" applyFont="1" applyFill="1" applyBorder="1" applyAlignment="1">
      <alignment horizontal="center" vertical="center" wrapText="1"/>
    </xf>
    <xf numFmtId="0" fontId="23" fillId="40" borderId="21" xfId="0" applyFont="1" applyFill="1" applyBorder="1" applyAlignment="1">
      <alignment horizontal="center" vertical="center" wrapText="1"/>
    </xf>
    <xf numFmtId="0" fontId="23" fillId="4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1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95"/>
          <c:w val="0.975"/>
          <c:h val="0.96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'CALIF FINAL'!#REF!</c:f>
            </c:numRef>
          </c:val>
          <c:smooth val="0"/>
        </c:ser>
        <c:marker val="1"/>
        <c:axId val="12819550"/>
        <c:axId val="48267087"/>
      </c:line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7087"/>
        <c:crosses val="autoZero"/>
        <c:auto val="1"/>
        <c:lblOffset val="100"/>
        <c:tickLblSkip val="23"/>
        <c:noMultiLvlLbl val="0"/>
      </c:catAx>
      <c:valAx>
        <c:axId val="48267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971550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304800</xdr:colOff>
      <xdr:row>22</xdr:row>
      <xdr:rowOff>95250</xdr:rowOff>
    </xdr:from>
    <xdr:ext cx="9639300" cy="1381125"/>
    <xdr:sp>
      <xdr:nvSpPr>
        <xdr:cNvPr id="2" name="Rectángulo 2"/>
        <xdr:cNvSpPr>
          <a:spLocks/>
        </xdr:cNvSpPr>
      </xdr:nvSpPr>
      <xdr:spPr>
        <a:xfrm rot="19118646">
          <a:off x="13049250" y="3924300"/>
          <a:ext cx="96393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C0C0C0"/>
              </a:solidFill>
            </a:rPr>
            <a:t>COPIA CONTROLADA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923925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847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1457325</xdr:colOff>
      <xdr:row>21</xdr:row>
      <xdr:rowOff>142875</xdr:rowOff>
    </xdr:from>
    <xdr:ext cx="6696075" cy="933450"/>
    <xdr:sp>
      <xdr:nvSpPr>
        <xdr:cNvPr id="2" name="Rectángulo 3"/>
        <xdr:cNvSpPr>
          <a:spLocks/>
        </xdr:cNvSpPr>
      </xdr:nvSpPr>
      <xdr:spPr>
        <a:xfrm rot="19118646">
          <a:off x="2438400" y="3667125"/>
          <a:ext cx="66960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C0C0C0"/>
              </a:solidFill>
            </a:rPr>
            <a:t>COPIA CONTROLADA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0</xdr:col>
      <xdr:colOff>1257300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190500</xdr:colOff>
      <xdr:row>8</xdr:row>
      <xdr:rowOff>200025</xdr:rowOff>
    </xdr:from>
    <xdr:ext cx="7343775" cy="933450"/>
    <xdr:sp>
      <xdr:nvSpPr>
        <xdr:cNvPr id="2" name="Rectángulo 2"/>
        <xdr:cNvSpPr>
          <a:spLocks/>
        </xdr:cNvSpPr>
      </xdr:nvSpPr>
      <xdr:spPr>
        <a:xfrm rot="19118646">
          <a:off x="1838325" y="4257675"/>
          <a:ext cx="73437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C0C0C0"/>
              </a:solidFill>
            </a:rPr>
            <a:t>COPIA CONTROLADA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95250</xdr:rowOff>
    </xdr:from>
    <xdr:to>
      <xdr:col>1</xdr:col>
      <xdr:colOff>428625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266700</xdr:colOff>
      <xdr:row>19</xdr:row>
      <xdr:rowOff>95250</xdr:rowOff>
    </xdr:from>
    <xdr:ext cx="8058150" cy="971550"/>
    <xdr:sp>
      <xdr:nvSpPr>
        <xdr:cNvPr id="2" name="Rectángulo 3"/>
        <xdr:cNvSpPr>
          <a:spLocks/>
        </xdr:cNvSpPr>
      </xdr:nvSpPr>
      <xdr:spPr>
        <a:xfrm rot="19118646">
          <a:off x="3771900" y="4714875"/>
          <a:ext cx="80581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C0C0C0"/>
              </a:solidFill>
            </a:rPr>
            <a:t>COPIA CONTROLADA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333375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304800</xdr:colOff>
      <xdr:row>17</xdr:row>
      <xdr:rowOff>0</xdr:rowOff>
    </xdr:from>
    <xdr:ext cx="8162925" cy="1057275"/>
    <xdr:sp>
      <xdr:nvSpPr>
        <xdr:cNvPr id="2" name="Rectángulo 2"/>
        <xdr:cNvSpPr>
          <a:spLocks/>
        </xdr:cNvSpPr>
      </xdr:nvSpPr>
      <xdr:spPr>
        <a:xfrm rot="19118646">
          <a:off x="304800" y="4391025"/>
          <a:ext cx="81629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C0C0C0"/>
              </a:solidFill>
            </a:rPr>
            <a:t>COPIA CONTROLADA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3</xdr:row>
      <xdr:rowOff>0</xdr:rowOff>
    </xdr:from>
    <xdr:to>
      <xdr:col>45</xdr:col>
      <xdr:colOff>257175</xdr:colOff>
      <xdr:row>13</xdr:row>
      <xdr:rowOff>9525</xdr:rowOff>
    </xdr:to>
    <xdr:graphicFrame>
      <xdr:nvGraphicFramePr>
        <xdr:cNvPr id="1" name="Gráfico 1"/>
        <xdr:cNvGraphicFramePr/>
      </xdr:nvGraphicFramePr>
      <xdr:xfrm>
        <a:off x="26079450" y="704850"/>
        <a:ext cx="78486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276225</xdr:colOff>
      <xdr:row>0</xdr:row>
      <xdr:rowOff>19050</xdr:rowOff>
    </xdr:from>
    <xdr:to>
      <xdr:col>1</xdr:col>
      <xdr:colOff>962025</xdr:colOff>
      <xdr:row>1</xdr:row>
      <xdr:rowOff>304800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905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38100</xdr:colOff>
      <xdr:row>8</xdr:row>
      <xdr:rowOff>295275</xdr:rowOff>
    </xdr:from>
    <xdr:ext cx="9191625" cy="933450"/>
    <xdr:sp>
      <xdr:nvSpPr>
        <xdr:cNvPr id="3" name="Rectángulo 3"/>
        <xdr:cNvSpPr>
          <a:spLocks/>
        </xdr:cNvSpPr>
      </xdr:nvSpPr>
      <xdr:spPr>
        <a:xfrm rot="19118646">
          <a:off x="11715750" y="4095750"/>
          <a:ext cx="91916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C0C0C0"/>
              </a:solidFill>
            </a:rPr>
            <a:t>COPIA CONTROLADA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66675</xdr:rowOff>
    </xdr:from>
    <xdr:to>
      <xdr:col>1</xdr:col>
      <xdr:colOff>333375</xdr:colOff>
      <xdr:row>1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266700</xdr:colOff>
      <xdr:row>8</xdr:row>
      <xdr:rowOff>457200</xdr:rowOff>
    </xdr:from>
    <xdr:ext cx="10668000" cy="2038350"/>
    <xdr:sp>
      <xdr:nvSpPr>
        <xdr:cNvPr id="2" name="Rectángulo 2"/>
        <xdr:cNvSpPr>
          <a:spLocks/>
        </xdr:cNvSpPr>
      </xdr:nvSpPr>
      <xdr:spPr>
        <a:xfrm rot="19118646">
          <a:off x="9410700" y="4838700"/>
          <a:ext cx="106680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C0C0C0"/>
              </a:solidFill>
            </a:rPr>
            <a:t>COPIA CONTROLADA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0</xdr:col>
      <xdr:colOff>847725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10</xdr:row>
      <xdr:rowOff>676275</xdr:rowOff>
    </xdr:from>
    <xdr:ext cx="7067550" cy="1095375"/>
    <xdr:sp>
      <xdr:nvSpPr>
        <xdr:cNvPr id="2" name="Rectángulo 2"/>
        <xdr:cNvSpPr>
          <a:spLocks/>
        </xdr:cNvSpPr>
      </xdr:nvSpPr>
      <xdr:spPr>
        <a:xfrm rot="19118646">
          <a:off x="0" y="4143375"/>
          <a:ext cx="70675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C0C0C0"/>
              </a:solidFill>
            </a:rPr>
            <a:t>COPIA CONTROLADA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38100</xdr:rowOff>
    </xdr:from>
    <xdr:to>
      <xdr:col>1</xdr:col>
      <xdr:colOff>1476375</xdr:colOff>
      <xdr:row>2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81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733425</xdr:colOff>
      <xdr:row>11</xdr:row>
      <xdr:rowOff>295275</xdr:rowOff>
    </xdr:from>
    <xdr:ext cx="10182225" cy="1466850"/>
    <xdr:sp>
      <xdr:nvSpPr>
        <xdr:cNvPr id="2" name="Rectángulo 2"/>
        <xdr:cNvSpPr>
          <a:spLocks/>
        </xdr:cNvSpPr>
      </xdr:nvSpPr>
      <xdr:spPr>
        <a:xfrm rot="19118646">
          <a:off x="11325225" y="3209925"/>
          <a:ext cx="1018222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C0C0C0"/>
              </a:solidFill>
            </a:rPr>
            <a:t>COPIA CONTROLADA</a:t>
          </a:r>
        </a:p>
      </xdr:txBody>
    </xdr:sp>
    <xdr:clientData/>
  </xdr:oneCellAnchor>
  <xdr:oneCellAnchor>
    <xdr:from>
      <xdr:col>1</xdr:col>
      <xdr:colOff>2800350</xdr:colOff>
      <xdr:row>13</xdr:row>
      <xdr:rowOff>171450</xdr:rowOff>
    </xdr:from>
    <xdr:ext cx="12439650" cy="2562225"/>
    <xdr:sp>
      <xdr:nvSpPr>
        <xdr:cNvPr id="3" name="Rectángulo 3"/>
        <xdr:cNvSpPr>
          <a:spLocks/>
        </xdr:cNvSpPr>
      </xdr:nvSpPr>
      <xdr:spPr>
        <a:xfrm rot="19118646">
          <a:off x="3476625" y="3848100"/>
          <a:ext cx="1243965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C0C0C0"/>
              </a:solidFill>
            </a:rPr>
            <a:t>COPIA CONTROLADA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zoomScale="90" zoomScaleNormal="90" zoomScalePageLayoutView="0" workbookViewId="0" topLeftCell="I1">
      <selection activeCell="U14" sqref="U14:U22"/>
    </sheetView>
  </sheetViews>
  <sheetFormatPr defaultColWidth="11.421875" defaultRowHeight="12.75"/>
  <cols>
    <col min="1" max="1" width="15.7109375" style="0" customWidth="1"/>
    <col min="2" max="2" width="60.57421875" style="0" bestFit="1" customWidth="1"/>
    <col min="3" max="3" width="20.140625" style="0" bestFit="1" customWidth="1"/>
    <col min="7" max="7" width="20.140625" style="0" bestFit="1" customWidth="1"/>
    <col min="8" max="8" width="5.7109375" style="0" bestFit="1" customWidth="1"/>
    <col min="9" max="9" width="3.00390625" style="0" bestFit="1" customWidth="1"/>
    <col min="11" max="11" width="20.140625" style="0" bestFit="1" customWidth="1"/>
    <col min="13" max="13" width="20.140625" style="0" bestFit="1" customWidth="1"/>
    <col min="14" max="14" width="5.28125" style="0" bestFit="1" customWidth="1"/>
    <col min="15" max="15" width="5.28125" style="0" customWidth="1"/>
    <col min="16" max="16" width="60.57421875" style="0" bestFit="1" customWidth="1"/>
    <col min="17" max="17" width="20.140625" style="0" bestFit="1" customWidth="1"/>
    <col min="18" max="18" width="6.28125" style="0" bestFit="1" customWidth="1"/>
    <col min="19" max="19" width="19.140625" style="48" bestFit="1" customWidth="1"/>
    <col min="20" max="20" width="5.28125" style="47" bestFit="1" customWidth="1"/>
    <col min="21" max="21" width="8.28125" style="47" customWidth="1"/>
    <col min="22" max="22" width="22.8515625" style="0" bestFit="1" customWidth="1"/>
    <col min="23" max="23" width="4.7109375" style="0" bestFit="1" customWidth="1"/>
  </cols>
  <sheetData>
    <row r="1" spans="1:23" ht="12.75">
      <c r="A1" s="372"/>
      <c r="B1" s="375" t="s">
        <v>503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7"/>
      <c r="U1" s="378" t="s">
        <v>500</v>
      </c>
      <c r="V1" s="378"/>
      <c r="W1" s="378"/>
    </row>
    <row r="2" spans="1:23" ht="30" customHeight="1">
      <c r="A2" s="373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7"/>
      <c r="U2" s="379" t="s">
        <v>505</v>
      </c>
      <c r="V2" s="378"/>
      <c r="W2" s="378"/>
    </row>
    <row r="3" spans="1:23" ht="16.5" customHeight="1">
      <c r="A3" s="374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7"/>
      <c r="U3" s="378" t="s">
        <v>501</v>
      </c>
      <c r="V3" s="378"/>
      <c r="W3" s="378"/>
    </row>
    <row r="4" spans="1:23" ht="12.75">
      <c r="A4" s="43"/>
      <c r="B4" s="43" t="s">
        <v>334</v>
      </c>
      <c r="C4" s="43" t="s">
        <v>335</v>
      </c>
      <c r="D4" s="43" t="s">
        <v>336</v>
      </c>
      <c r="E4" t="s">
        <v>337</v>
      </c>
      <c r="J4" t="s">
        <v>334</v>
      </c>
      <c r="K4" t="s">
        <v>335</v>
      </c>
      <c r="L4" t="s">
        <v>336</v>
      </c>
      <c r="P4" s="336" t="s">
        <v>334</v>
      </c>
      <c r="Q4" s="336" t="s">
        <v>335</v>
      </c>
      <c r="R4" s="336" t="s">
        <v>336</v>
      </c>
      <c r="S4" s="337"/>
      <c r="T4" s="338"/>
      <c r="U4" s="338"/>
      <c r="V4" s="336"/>
      <c r="W4" s="336"/>
    </row>
    <row r="5" spans="1:23" ht="12.75">
      <c r="A5" s="43">
        <v>1</v>
      </c>
      <c r="B5" s="43" t="s">
        <v>338</v>
      </c>
      <c r="C5" s="44">
        <v>220314102073</v>
      </c>
      <c r="D5" s="45">
        <v>0.003715143383404154</v>
      </c>
      <c r="E5">
        <v>2</v>
      </c>
      <c r="F5" t="s">
        <v>339</v>
      </c>
      <c r="G5" s="3">
        <f>QUARTILE($C$5:$C$49,0)</f>
        <v>2797221380</v>
      </c>
      <c r="H5" s="3">
        <v>1</v>
      </c>
      <c r="I5">
        <v>1</v>
      </c>
      <c r="J5" s="5" t="s">
        <v>340</v>
      </c>
      <c r="K5" s="6">
        <v>14988375238862</v>
      </c>
      <c r="L5" s="7">
        <v>0.25274806547874185</v>
      </c>
      <c r="O5">
        <v>1</v>
      </c>
      <c r="P5" s="8" t="s">
        <v>340</v>
      </c>
      <c r="Q5" s="9">
        <v>14988375238862</v>
      </c>
      <c r="R5" s="10">
        <v>0.25274806547874185</v>
      </c>
      <c r="S5" s="380">
        <f>AVERAGE(Q5:Q13)</f>
        <v>5747257675240.111</v>
      </c>
      <c r="T5" s="386">
        <f>+S5/Q$50</f>
        <v>0.09691565870718614</v>
      </c>
      <c r="U5" s="389">
        <v>5</v>
      </c>
      <c r="V5" s="380">
        <f>SUM(Q5:Q13)</f>
        <v>51725319077161</v>
      </c>
      <c r="W5" s="386">
        <f>+V5/Q$50</f>
        <v>0.8722409283646753</v>
      </c>
    </row>
    <row r="6" spans="1:23" ht="12.75">
      <c r="A6" s="43">
        <v>2</v>
      </c>
      <c r="B6" s="43" t="s">
        <v>341</v>
      </c>
      <c r="C6" s="44">
        <v>15668429311</v>
      </c>
      <c r="D6" s="45">
        <v>0.00026421577618217836</v>
      </c>
      <c r="E6">
        <v>0</v>
      </c>
      <c r="F6" t="s">
        <v>342</v>
      </c>
      <c r="G6" s="3">
        <f>QUARTILE($C$5:$C$49,1)</f>
        <v>56082374997</v>
      </c>
      <c r="H6" s="3">
        <v>2</v>
      </c>
      <c r="I6">
        <v>2</v>
      </c>
      <c r="J6" s="11" t="s">
        <v>343</v>
      </c>
      <c r="K6" s="12">
        <v>10391314375746</v>
      </c>
      <c r="L6" s="13">
        <v>0.1752281060752687</v>
      </c>
      <c r="O6">
        <v>2</v>
      </c>
      <c r="P6" s="8" t="s">
        <v>343</v>
      </c>
      <c r="Q6" s="9">
        <v>10391314375746</v>
      </c>
      <c r="R6" s="10">
        <v>0.1752281060752687</v>
      </c>
      <c r="S6" s="381"/>
      <c r="T6" s="387"/>
      <c r="U6" s="390"/>
      <c r="V6" s="381"/>
      <c r="W6" s="387"/>
    </row>
    <row r="7" spans="1:23" ht="12.75">
      <c r="A7" s="43">
        <v>3</v>
      </c>
      <c r="B7" s="43" t="s">
        <v>344</v>
      </c>
      <c r="C7" s="44">
        <v>30480000000</v>
      </c>
      <c r="D7" s="45">
        <v>0.0005139823972259293</v>
      </c>
      <c r="E7">
        <v>1</v>
      </c>
      <c r="F7" t="s">
        <v>345</v>
      </c>
      <c r="G7" s="3">
        <f>QUARTILE($C$5:$C$49,2)</f>
        <v>208513674125</v>
      </c>
      <c r="H7" s="3">
        <v>3</v>
      </c>
      <c r="I7">
        <v>3</v>
      </c>
      <c r="J7" s="11" t="s">
        <v>346</v>
      </c>
      <c r="K7" s="12">
        <v>8991000560678</v>
      </c>
      <c r="L7" s="13">
        <v>0.15161469887260345</v>
      </c>
      <c r="O7">
        <v>3</v>
      </c>
      <c r="P7" s="8" t="s">
        <v>346</v>
      </c>
      <c r="Q7" s="9">
        <v>8991000560678</v>
      </c>
      <c r="R7" s="10">
        <v>0.15161469887260345</v>
      </c>
      <c r="S7" s="381"/>
      <c r="T7" s="387"/>
      <c r="U7" s="390"/>
      <c r="V7" s="381"/>
      <c r="W7" s="387"/>
    </row>
    <row r="8" spans="1:23" ht="12.75">
      <c r="A8" s="43">
        <v>4</v>
      </c>
      <c r="B8" s="43" t="s">
        <v>347</v>
      </c>
      <c r="C8" s="44">
        <v>34002300585</v>
      </c>
      <c r="D8" s="45">
        <v>0.000573378739037891</v>
      </c>
      <c r="E8">
        <v>1</v>
      </c>
      <c r="F8" t="s">
        <v>348</v>
      </c>
      <c r="G8" s="3">
        <f>QUARTILE($C$5:$C$49,3)</f>
        <v>572312270061</v>
      </c>
      <c r="H8" s="3">
        <v>4</v>
      </c>
      <c r="I8">
        <v>4</v>
      </c>
      <c r="J8" s="11" t="s">
        <v>349</v>
      </c>
      <c r="K8" s="12">
        <v>5749645740905</v>
      </c>
      <c r="L8" s="13">
        <v>0.09695592851411439</v>
      </c>
      <c r="O8">
        <v>4</v>
      </c>
      <c r="P8" s="8" t="s">
        <v>349</v>
      </c>
      <c r="Q8" s="9">
        <v>5749645740905</v>
      </c>
      <c r="R8" s="10">
        <v>0.09695592851411439</v>
      </c>
      <c r="S8" s="381"/>
      <c r="T8" s="387"/>
      <c r="U8" s="390"/>
      <c r="V8" s="381"/>
      <c r="W8" s="387"/>
    </row>
    <row r="9" spans="1:23" ht="12.75">
      <c r="A9" s="43">
        <v>5</v>
      </c>
      <c r="B9" s="43" t="s">
        <v>350</v>
      </c>
      <c r="C9" s="44">
        <v>14987157074</v>
      </c>
      <c r="D9" s="45">
        <v>0.0002527275236383223</v>
      </c>
      <c r="E9">
        <v>0</v>
      </c>
      <c r="F9" t="s">
        <v>351</v>
      </c>
      <c r="G9" s="3">
        <f>QUARTILE($C$5:$C$49,4)</f>
        <v>14988375238862</v>
      </c>
      <c r="H9" s="3">
        <v>5</v>
      </c>
      <c r="I9">
        <v>5</v>
      </c>
      <c r="J9" s="11" t="s">
        <v>352</v>
      </c>
      <c r="K9" s="12">
        <v>4742069852402</v>
      </c>
      <c r="L9" s="13">
        <v>0.07996523722278179</v>
      </c>
      <c r="O9">
        <v>5</v>
      </c>
      <c r="P9" s="8" t="s">
        <v>352</v>
      </c>
      <c r="Q9" s="9">
        <v>4742069852402</v>
      </c>
      <c r="R9" s="10">
        <v>0.07996523722278179</v>
      </c>
      <c r="S9" s="381"/>
      <c r="T9" s="387"/>
      <c r="U9" s="390">
        <v>5</v>
      </c>
      <c r="V9" s="381"/>
      <c r="W9" s="387"/>
    </row>
    <row r="10" spans="1:23" ht="12.75">
      <c r="A10" s="43">
        <v>6</v>
      </c>
      <c r="B10" s="43" t="s">
        <v>353</v>
      </c>
      <c r="C10" s="44">
        <v>2278346946722</v>
      </c>
      <c r="D10" s="45">
        <v>0.03841962681720965</v>
      </c>
      <c r="E10">
        <v>4</v>
      </c>
      <c r="H10" s="3">
        <v>6</v>
      </c>
      <c r="I10">
        <v>6</v>
      </c>
      <c r="J10" s="11" t="s">
        <v>353</v>
      </c>
      <c r="K10" s="12">
        <v>2278346946722</v>
      </c>
      <c r="L10" s="13">
        <v>0.03841962681720965</v>
      </c>
      <c r="M10" s="15">
        <f>AVERAGE(K5:K15)</f>
        <v>4835895859717.909</v>
      </c>
      <c r="N10" s="16">
        <f>+M10/$K$50</f>
        <v>0.08154741951157339</v>
      </c>
      <c r="O10">
        <v>6</v>
      </c>
      <c r="P10" s="8" t="s">
        <v>353</v>
      </c>
      <c r="Q10" s="9">
        <v>2278346946722</v>
      </c>
      <c r="R10" s="10">
        <v>0.03841962681720965</v>
      </c>
      <c r="S10" s="381"/>
      <c r="T10" s="387"/>
      <c r="U10" s="390"/>
      <c r="V10" s="381"/>
      <c r="W10" s="387"/>
    </row>
    <row r="11" spans="1:23" ht="12.75">
      <c r="A11" s="43">
        <v>7</v>
      </c>
      <c r="B11" s="43" t="s">
        <v>354</v>
      </c>
      <c r="C11" s="44">
        <v>550182480074.13</v>
      </c>
      <c r="D11" s="45">
        <v>0.009277693898300802</v>
      </c>
      <c r="E11">
        <v>3</v>
      </c>
      <c r="H11" s="3">
        <v>7</v>
      </c>
      <c r="I11">
        <v>7</v>
      </c>
      <c r="J11" s="11" t="s">
        <v>355</v>
      </c>
      <c r="K11" s="12">
        <v>2098249153171</v>
      </c>
      <c r="L11" s="13">
        <v>0.03538264861299563</v>
      </c>
      <c r="O11">
        <v>7</v>
      </c>
      <c r="P11" s="8" t="s">
        <v>355</v>
      </c>
      <c r="Q11" s="9">
        <v>2098249153171</v>
      </c>
      <c r="R11" s="10">
        <v>0.03538264861299563</v>
      </c>
      <c r="S11" s="381"/>
      <c r="T11" s="387"/>
      <c r="U11" s="390"/>
      <c r="V11" s="381"/>
      <c r="W11" s="387"/>
    </row>
    <row r="12" spans="1:23" ht="12.75">
      <c r="A12" s="43">
        <v>8</v>
      </c>
      <c r="B12" s="43" t="s">
        <v>343</v>
      </c>
      <c r="C12" s="44">
        <v>10391314375746</v>
      </c>
      <c r="D12" s="45">
        <v>0.1752281060752687</v>
      </c>
      <c r="E12">
        <v>5</v>
      </c>
      <c r="H12" s="3">
        <v>8</v>
      </c>
      <c r="I12">
        <v>8</v>
      </c>
      <c r="J12" s="11" t="s">
        <v>356</v>
      </c>
      <c r="K12" s="12">
        <v>1402539353185</v>
      </c>
      <c r="L12" s="13">
        <v>0.023650936317379613</v>
      </c>
      <c r="O12">
        <v>8</v>
      </c>
      <c r="P12" s="8" t="s">
        <v>356</v>
      </c>
      <c r="Q12" s="9">
        <v>1402539353185</v>
      </c>
      <c r="R12" s="10">
        <v>0.023650936317379613</v>
      </c>
      <c r="S12" s="381"/>
      <c r="T12" s="387"/>
      <c r="U12" s="390"/>
      <c r="V12" s="381"/>
      <c r="W12" s="387"/>
    </row>
    <row r="13" spans="1:23" ht="12.75">
      <c r="A13" s="43">
        <v>9</v>
      </c>
      <c r="B13" s="43" t="s">
        <v>357</v>
      </c>
      <c r="C13" s="44">
        <v>30806771033</v>
      </c>
      <c r="D13" s="45">
        <v>0.0005194927173993326</v>
      </c>
      <c r="E13">
        <v>1</v>
      </c>
      <c r="H13" s="3">
        <v>9</v>
      </c>
      <c r="I13">
        <v>9</v>
      </c>
      <c r="J13" s="11" t="s">
        <v>358</v>
      </c>
      <c r="K13" s="12">
        <v>1083777855490</v>
      </c>
      <c r="L13" s="13">
        <v>0.018275680453580283</v>
      </c>
      <c r="O13">
        <v>9</v>
      </c>
      <c r="P13" s="8" t="s">
        <v>358</v>
      </c>
      <c r="Q13" s="9">
        <v>1083777855490</v>
      </c>
      <c r="R13" s="10">
        <v>0.018275680453580283</v>
      </c>
      <c r="S13" s="382"/>
      <c r="T13" s="388"/>
      <c r="U13" s="391"/>
      <c r="V13" s="382"/>
      <c r="W13" s="388"/>
    </row>
    <row r="14" spans="1:23" ht="12.75">
      <c r="A14" s="43">
        <v>10</v>
      </c>
      <c r="B14" s="43" t="s">
        <v>359</v>
      </c>
      <c r="C14" s="44">
        <v>148883294778</v>
      </c>
      <c r="D14" s="45">
        <v>0.002510609998585667</v>
      </c>
      <c r="E14">
        <v>2</v>
      </c>
      <c r="H14" s="3">
        <v>10</v>
      </c>
      <c r="I14">
        <v>10</v>
      </c>
      <c r="J14" s="11" t="s">
        <v>360</v>
      </c>
      <c r="K14" s="12">
        <v>749140536884</v>
      </c>
      <c r="L14" s="13">
        <v>0.01263271158158655</v>
      </c>
      <c r="O14">
        <v>1</v>
      </c>
      <c r="P14" s="17" t="s">
        <v>360</v>
      </c>
      <c r="Q14" s="18">
        <v>749140536884</v>
      </c>
      <c r="R14" s="19">
        <v>0.01263271158158655</v>
      </c>
      <c r="S14" s="380">
        <f>AVERAGE(Q14:Q22)</f>
        <v>528500827957.9033</v>
      </c>
      <c r="T14" s="386">
        <f>+S14/Q$50</f>
        <v>0.008912077509504316</v>
      </c>
      <c r="U14" s="389">
        <v>1</v>
      </c>
      <c r="V14" s="380">
        <f>SUM(Q14:Q22)</f>
        <v>4756507451621.13</v>
      </c>
      <c r="W14" s="386">
        <f>+V14/Q$50</f>
        <v>0.08020869758553885</v>
      </c>
    </row>
    <row r="15" spans="1:23" ht="12.75">
      <c r="A15" s="43">
        <v>11</v>
      </c>
      <c r="B15" s="43" t="s">
        <v>360</v>
      </c>
      <c r="C15" s="44">
        <v>749140536884</v>
      </c>
      <c r="D15" s="45">
        <v>0.01263271158158655</v>
      </c>
      <c r="E15">
        <v>4</v>
      </c>
      <c r="H15" s="3">
        <v>11</v>
      </c>
      <c r="I15">
        <v>11</v>
      </c>
      <c r="J15" s="11" t="s">
        <v>361</v>
      </c>
      <c r="K15" s="12">
        <v>720394842852</v>
      </c>
      <c r="L15" s="13">
        <v>0.012147974681045524</v>
      </c>
      <c r="O15">
        <v>2</v>
      </c>
      <c r="P15" s="17" t="s">
        <v>361</v>
      </c>
      <c r="Q15" s="18">
        <v>720394842852</v>
      </c>
      <c r="R15" s="19">
        <v>0.012147974681045524</v>
      </c>
      <c r="S15" s="381"/>
      <c r="T15" s="387"/>
      <c r="U15" s="390"/>
      <c r="V15" s="381"/>
      <c r="W15" s="387"/>
    </row>
    <row r="16" spans="1:23" ht="12.75">
      <c r="A16" s="43">
        <v>12</v>
      </c>
      <c r="B16" s="43" t="s">
        <v>362</v>
      </c>
      <c r="C16" s="44">
        <v>22990825113</v>
      </c>
      <c r="D16" s="45">
        <v>0.0003876928938904802</v>
      </c>
      <c r="E16">
        <v>0</v>
      </c>
      <c r="H16" s="3">
        <v>12</v>
      </c>
      <c r="I16">
        <v>1</v>
      </c>
      <c r="J16" s="20" t="s">
        <v>363</v>
      </c>
      <c r="K16" s="21">
        <v>572312270061</v>
      </c>
      <c r="L16" s="22">
        <v>0.009650867208916215</v>
      </c>
      <c r="O16">
        <v>3</v>
      </c>
      <c r="P16" s="17" t="s">
        <v>363</v>
      </c>
      <c r="Q16" s="18">
        <v>572312270061</v>
      </c>
      <c r="R16" s="19">
        <v>0.009650867208916215</v>
      </c>
      <c r="S16" s="381"/>
      <c r="T16" s="387"/>
      <c r="U16" s="390"/>
      <c r="V16" s="381"/>
      <c r="W16" s="387"/>
    </row>
    <row r="17" spans="1:23" ht="12.75">
      <c r="A17" s="43">
        <v>13</v>
      </c>
      <c r="B17" s="43" t="s">
        <v>349</v>
      </c>
      <c r="C17" s="44">
        <v>5749645740905</v>
      </c>
      <c r="D17" s="45">
        <v>0.09695592851411439</v>
      </c>
      <c r="E17">
        <v>4</v>
      </c>
      <c r="H17" s="3">
        <v>13</v>
      </c>
      <c r="I17">
        <v>2</v>
      </c>
      <c r="J17" s="20" t="s">
        <v>354</v>
      </c>
      <c r="K17" s="21">
        <v>550182480074.13</v>
      </c>
      <c r="L17" s="22">
        <v>0.009277693898300802</v>
      </c>
      <c r="O17">
        <v>4</v>
      </c>
      <c r="P17" s="17" t="s">
        <v>354</v>
      </c>
      <c r="Q17" s="18">
        <v>550182480074.13</v>
      </c>
      <c r="R17" s="19">
        <v>0.009277693898300802</v>
      </c>
      <c r="S17" s="381"/>
      <c r="T17" s="387"/>
      <c r="U17" s="390"/>
      <c r="V17" s="381"/>
      <c r="W17" s="387"/>
    </row>
    <row r="18" spans="1:23" ht="12.75">
      <c r="A18" s="43">
        <v>14</v>
      </c>
      <c r="B18" s="43" t="s">
        <v>364</v>
      </c>
      <c r="C18" s="44">
        <v>94958086150</v>
      </c>
      <c r="D18" s="45">
        <v>0.001601272465727143</v>
      </c>
      <c r="E18">
        <v>2</v>
      </c>
      <c r="H18" s="3">
        <v>14</v>
      </c>
      <c r="I18">
        <v>3</v>
      </c>
      <c r="J18" s="20" t="s">
        <v>365</v>
      </c>
      <c r="K18" s="21">
        <v>509147185762</v>
      </c>
      <c r="L18" s="22">
        <v>0.008585718211246336</v>
      </c>
      <c r="O18">
        <v>5</v>
      </c>
      <c r="P18" s="17" t="s">
        <v>365</v>
      </c>
      <c r="Q18" s="18">
        <v>509147185762</v>
      </c>
      <c r="R18" s="19">
        <v>0.008585718211246336</v>
      </c>
      <c r="S18" s="381"/>
      <c r="T18" s="387"/>
      <c r="U18" s="390"/>
      <c r="V18" s="381"/>
      <c r="W18" s="387"/>
    </row>
    <row r="19" spans="1:23" ht="12.75">
      <c r="A19" s="43">
        <v>15</v>
      </c>
      <c r="B19" s="43" t="s">
        <v>366</v>
      </c>
      <c r="C19" s="44">
        <v>363430345127</v>
      </c>
      <c r="D19" s="45">
        <v>0.006128503937435114</v>
      </c>
      <c r="E19">
        <v>3</v>
      </c>
      <c r="H19" s="3">
        <v>15</v>
      </c>
      <c r="I19">
        <v>4</v>
      </c>
      <c r="J19" s="20" t="s">
        <v>367</v>
      </c>
      <c r="K19" s="21">
        <v>471795146874</v>
      </c>
      <c r="L19" s="22">
        <v>0.007955853037724997</v>
      </c>
      <c r="O19">
        <v>6</v>
      </c>
      <c r="P19" s="17" t="s">
        <v>367</v>
      </c>
      <c r="Q19" s="18">
        <v>471795146874</v>
      </c>
      <c r="R19" s="19">
        <v>0.007955853037724997</v>
      </c>
      <c r="S19" s="381"/>
      <c r="T19" s="387"/>
      <c r="U19" s="390"/>
      <c r="V19" s="381"/>
      <c r="W19" s="387"/>
    </row>
    <row r="20" spans="1:23" ht="12.75">
      <c r="A20" s="43">
        <v>16</v>
      </c>
      <c r="B20" s="43" t="s">
        <v>361</v>
      </c>
      <c r="C20" s="44">
        <v>720394842852</v>
      </c>
      <c r="D20" s="45">
        <v>0.012147974681045524</v>
      </c>
      <c r="E20">
        <v>4</v>
      </c>
      <c r="H20" s="3">
        <v>16</v>
      </c>
      <c r="I20">
        <v>5</v>
      </c>
      <c r="J20" s="20" t="s">
        <v>368</v>
      </c>
      <c r="K20" s="21">
        <v>460323310775</v>
      </c>
      <c r="L20" s="22">
        <v>0.007762404159157184</v>
      </c>
      <c r="O20">
        <v>7</v>
      </c>
      <c r="P20" s="17" t="s">
        <v>368</v>
      </c>
      <c r="Q20" s="18">
        <v>460323310775</v>
      </c>
      <c r="R20" s="19">
        <v>0.007762404159157184</v>
      </c>
      <c r="S20" s="381"/>
      <c r="T20" s="387"/>
      <c r="U20" s="390"/>
      <c r="V20" s="381"/>
      <c r="W20" s="387"/>
    </row>
    <row r="21" spans="1:23" ht="12.75">
      <c r="A21" s="43">
        <v>17</v>
      </c>
      <c r="B21" s="43" t="s">
        <v>369</v>
      </c>
      <c r="C21" s="44">
        <v>38284080397</v>
      </c>
      <c r="D21" s="45">
        <v>0.0006455821331378041</v>
      </c>
      <c r="E21">
        <v>1</v>
      </c>
      <c r="H21" s="3">
        <v>17</v>
      </c>
      <c r="I21">
        <v>6</v>
      </c>
      <c r="J21" s="20" t="s">
        <v>366</v>
      </c>
      <c r="K21" s="21">
        <v>363430345127</v>
      </c>
      <c r="L21" s="22">
        <v>0.006128503937435114</v>
      </c>
      <c r="M21" s="15">
        <f>AVERAGE(K16:K26)</f>
        <v>402411579674.6482</v>
      </c>
      <c r="N21" s="16">
        <f>+M21/$K$50</f>
        <v>0.006785842138866427</v>
      </c>
      <c r="O21">
        <v>8</v>
      </c>
      <c r="P21" s="17" t="s">
        <v>366</v>
      </c>
      <c r="Q21" s="18">
        <v>363430345127</v>
      </c>
      <c r="R21" s="19">
        <v>0.006128503937435114</v>
      </c>
      <c r="S21" s="381"/>
      <c r="T21" s="387"/>
      <c r="U21" s="390"/>
      <c r="V21" s="381"/>
      <c r="W21" s="387"/>
    </row>
    <row r="22" spans="1:23" ht="12.75">
      <c r="A22" s="43">
        <v>18</v>
      </c>
      <c r="B22" s="43" t="s">
        <v>370</v>
      </c>
      <c r="C22" s="44">
        <v>70744857523</v>
      </c>
      <c r="D22" s="45">
        <v>0.001192966255284723</v>
      </c>
      <c r="E22">
        <v>1</v>
      </c>
      <c r="H22" s="3">
        <v>18</v>
      </c>
      <c r="I22">
        <v>7</v>
      </c>
      <c r="J22" s="20" t="s">
        <v>371</v>
      </c>
      <c r="K22" s="21">
        <v>359781333212</v>
      </c>
      <c r="L22" s="22">
        <v>0.006066970870126136</v>
      </c>
      <c r="O22">
        <v>9</v>
      </c>
      <c r="P22" s="17" t="s">
        <v>371</v>
      </c>
      <c r="Q22" s="18">
        <v>359781333212</v>
      </c>
      <c r="R22" s="19">
        <v>0.006066970870126136</v>
      </c>
      <c r="S22" s="382"/>
      <c r="T22" s="388"/>
      <c r="U22" s="391"/>
      <c r="V22" s="382"/>
      <c r="W22" s="388"/>
    </row>
    <row r="23" spans="1:23" ht="12.75">
      <c r="A23" s="43">
        <v>19</v>
      </c>
      <c r="B23" s="43" t="s">
        <v>372</v>
      </c>
      <c r="C23" s="44">
        <v>272663191046</v>
      </c>
      <c r="D23" s="45">
        <v>0.004597902905810191</v>
      </c>
      <c r="E23">
        <v>3</v>
      </c>
      <c r="H23" s="3">
        <v>19</v>
      </c>
      <c r="I23">
        <v>8</v>
      </c>
      <c r="J23" s="20" t="s">
        <v>373</v>
      </c>
      <c r="K23" s="21">
        <v>353937046827</v>
      </c>
      <c r="L23" s="22">
        <v>0.005968419022152476</v>
      </c>
      <c r="O23">
        <v>1</v>
      </c>
      <c r="P23" s="23" t="s">
        <v>373</v>
      </c>
      <c r="Q23" s="24">
        <v>353937046827</v>
      </c>
      <c r="R23" s="25">
        <v>0.005968419022152476</v>
      </c>
      <c r="S23" s="380">
        <f>AVERAGE(Q23:Q31)</f>
        <v>222378162356.44446</v>
      </c>
      <c r="T23" s="383">
        <f>+S23/Q$50</f>
        <v>0.0037499495071739576</v>
      </c>
      <c r="U23" s="392">
        <v>0</v>
      </c>
      <c r="V23" s="380">
        <f>SUM(Q23:Q31)</f>
        <v>2001403461208</v>
      </c>
      <c r="W23" s="386">
        <f>+V23/Q$50</f>
        <v>0.033749545564565615</v>
      </c>
    </row>
    <row r="24" spans="1:23" ht="12.75">
      <c r="A24" s="43">
        <v>20</v>
      </c>
      <c r="B24" s="43" t="s">
        <v>373</v>
      </c>
      <c r="C24" s="44">
        <v>353937046827</v>
      </c>
      <c r="D24" s="45">
        <v>0.005968419022152476</v>
      </c>
      <c r="E24">
        <v>3</v>
      </c>
      <c r="H24" s="3">
        <v>20</v>
      </c>
      <c r="I24">
        <v>9</v>
      </c>
      <c r="J24" s="20" t="s">
        <v>374</v>
      </c>
      <c r="K24" s="21">
        <v>292640964590</v>
      </c>
      <c r="L24" s="22">
        <v>0.004934786893257103</v>
      </c>
      <c r="O24">
        <v>2</v>
      </c>
      <c r="P24" s="23" t="s">
        <v>374</v>
      </c>
      <c r="Q24" s="24">
        <v>292640964590</v>
      </c>
      <c r="R24" s="25">
        <v>0.004934786893257103</v>
      </c>
      <c r="S24" s="381"/>
      <c r="T24" s="384"/>
      <c r="U24" s="392"/>
      <c r="V24" s="381"/>
      <c r="W24" s="387"/>
    </row>
    <row r="25" spans="1:23" ht="12.75">
      <c r="A25" s="43">
        <v>21</v>
      </c>
      <c r="B25" s="43" t="s">
        <v>375</v>
      </c>
      <c r="C25" s="44">
        <v>19270669417</v>
      </c>
      <c r="D25" s="45">
        <v>0.0003249601333037422</v>
      </c>
      <c r="E25">
        <v>0</v>
      </c>
      <c r="H25" s="3">
        <v>21</v>
      </c>
      <c r="I25">
        <v>10</v>
      </c>
      <c r="J25" s="20" t="s">
        <v>372</v>
      </c>
      <c r="K25" s="21">
        <v>272663191046</v>
      </c>
      <c r="L25" s="22">
        <v>0.004597902905810191</v>
      </c>
      <c r="O25">
        <v>3</v>
      </c>
      <c r="P25" s="23" t="s">
        <v>372</v>
      </c>
      <c r="Q25" s="24">
        <v>272663191046</v>
      </c>
      <c r="R25" s="25">
        <v>0.004597902905810191</v>
      </c>
      <c r="S25" s="381"/>
      <c r="T25" s="384"/>
      <c r="U25" s="392"/>
      <c r="V25" s="381"/>
      <c r="W25" s="387"/>
    </row>
    <row r="26" spans="1:23" ht="12.75">
      <c r="A26" s="43">
        <v>22</v>
      </c>
      <c r="B26" s="43" t="s">
        <v>376</v>
      </c>
      <c r="C26" s="44">
        <v>86482388291</v>
      </c>
      <c r="D26" s="45">
        <v>0.0014583472851585242</v>
      </c>
      <c r="E26">
        <v>1</v>
      </c>
      <c r="H26" s="3">
        <v>22</v>
      </c>
      <c r="I26">
        <v>11</v>
      </c>
      <c r="J26" s="20" t="s">
        <v>338</v>
      </c>
      <c r="K26" s="21">
        <v>220314102073</v>
      </c>
      <c r="L26" s="22">
        <v>0.003715143383404154</v>
      </c>
      <c r="O26">
        <v>4</v>
      </c>
      <c r="P26" s="23" t="s">
        <v>338</v>
      </c>
      <c r="Q26" s="24">
        <v>220314102073</v>
      </c>
      <c r="R26" s="25">
        <v>0.003715143383404154</v>
      </c>
      <c r="S26" s="381"/>
      <c r="T26" s="384"/>
      <c r="U26" s="392"/>
      <c r="V26" s="381"/>
      <c r="W26" s="387"/>
    </row>
    <row r="27" spans="1:23" ht="12.75">
      <c r="A27" s="43">
        <v>23</v>
      </c>
      <c r="B27" s="43" t="s">
        <v>377</v>
      </c>
      <c r="C27" s="44">
        <v>2797221380</v>
      </c>
      <c r="D27" s="45">
        <v>4.7169375015223826E-05</v>
      </c>
      <c r="E27">
        <v>0</v>
      </c>
      <c r="H27" s="3">
        <v>23</v>
      </c>
      <c r="I27" s="26">
        <v>1</v>
      </c>
      <c r="J27" s="27" t="s">
        <v>378</v>
      </c>
      <c r="K27" s="28">
        <v>208513674125</v>
      </c>
      <c r="L27" s="29">
        <v>0.003516153480352813</v>
      </c>
      <c r="O27">
        <v>5</v>
      </c>
      <c r="P27" s="30" t="s">
        <v>378</v>
      </c>
      <c r="Q27" s="31">
        <v>208513674125</v>
      </c>
      <c r="R27" s="32">
        <v>0.003516153480352813</v>
      </c>
      <c r="S27" s="381"/>
      <c r="T27" s="384"/>
      <c r="U27" s="392"/>
      <c r="V27" s="381"/>
      <c r="W27" s="387"/>
    </row>
    <row r="28" spans="1:23" ht="12.75">
      <c r="A28" s="43">
        <v>24</v>
      </c>
      <c r="B28" s="43" t="s">
        <v>365</v>
      </c>
      <c r="C28" s="44">
        <v>509147185762</v>
      </c>
      <c r="D28" s="45">
        <v>0.008585718211246336</v>
      </c>
      <c r="E28">
        <v>3</v>
      </c>
      <c r="H28" s="3">
        <v>24</v>
      </c>
      <c r="I28">
        <v>2</v>
      </c>
      <c r="J28" s="2" t="s">
        <v>379</v>
      </c>
      <c r="K28" s="14">
        <v>194211354980</v>
      </c>
      <c r="L28" s="4">
        <v>0.003274974337306966</v>
      </c>
      <c r="O28">
        <v>6</v>
      </c>
      <c r="P28" s="23" t="s">
        <v>379</v>
      </c>
      <c r="Q28" s="24">
        <v>194211354980</v>
      </c>
      <c r="R28" s="25">
        <v>0.003274974337306966</v>
      </c>
      <c r="S28" s="381"/>
      <c r="T28" s="384"/>
      <c r="U28" s="392"/>
      <c r="V28" s="381"/>
      <c r="W28" s="387"/>
    </row>
    <row r="29" spans="1:23" ht="12.75">
      <c r="A29" s="43">
        <v>25</v>
      </c>
      <c r="B29" s="43" t="s">
        <v>380</v>
      </c>
      <c r="C29" s="44">
        <v>69333485187</v>
      </c>
      <c r="D29" s="45">
        <v>0.0011691663689121627</v>
      </c>
      <c r="E29">
        <v>1</v>
      </c>
      <c r="H29" s="3">
        <v>25</v>
      </c>
      <c r="I29">
        <v>3</v>
      </c>
      <c r="J29" s="2" t="s">
        <v>381</v>
      </c>
      <c r="K29" s="14">
        <v>159299751443</v>
      </c>
      <c r="L29" s="4">
        <v>0.0026862620775645616</v>
      </c>
      <c r="O29">
        <v>7</v>
      </c>
      <c r="P29" s="23" t="s">
        <v>381</v>
      </c>
      <c r="Q29" s="24">
        <v>159299751443</v>
      </c>
      <c r="R29" s="25">
        <v>0.0026862620775645616</v>
      </c>
      <c r="S29" s="381"/>
      <c r="T29" s="384"/>
      <c r="U29" s="392"/>
      <c r="V29" s="381"/>
      <c r="W29" s="387"/>
    </row>
    <row r="30" spans="1:23" ht="12.75">
      <c r="A30" s="43">
        <v>26</v>
      </c>
      <c r="B30" s="43" t="s">
        <v>382</v>
      </c>
      <c r="C30" s="44">
        <v>30000000000</v>
      </c>
      <c r="D30" s="45">
        <v>0.0005058881862459934</v>
      </c>
      <c r="E30">
        <v>1</v>
      </c>
      <c r="H30" s="3">
        <v>26</v>
      </c>
      <c r="I30">
        <v>4</v>
      </c>
      <c r="J30" s="2" t="s">
        <v>383</v>
      </c>
      <c r="K30" s="14">
        <v>150940081346</v>
      </c>
      <c r="L30" s="4">
        <v>0.002545293466131688</v>
      </c>
      <c r="O30">
        <v>8</v>
      </c>
      <c r="P30" s="23" t="s">
        <v>383</v>
      </c>
      <c r="Q30" s="24">
        <v>150940081346</v>
      </c>
      <c r="R30" s="25">
        <v>0.002545293466131688</v>
      </c>
      <c r="S30" s="381"/>
      <c r="T30" s="384"/>
      <c r="U30" s="392"/>
      <c r="V30" s="381"/>
      <c r="W30" s="387"/>
    </row>
    <row r="31" spans="1:23" ht="12.75">
      <c r="A31" s="43">
        <v>27</v>
      </c>
      <c r="B31" s="43" t="s">
        <v>340</v>
      </c>
      <c r="C31" s="44">
        <v>14988375238862</v>
      </c>
      <c r="D31" s="45">
        <v>0.25274806547874185</v>
      </c>
      <c r="E31">
        <v>5</v>
      </c>
      <c r="H31" s="3">
        <v>27</v>
      </c>
      <c r="I31">
        <v>5</v>
      </c>
      <c r="J31" s="2" t="s">
        <v>359</v>
      </c>
      <c r="K31" s="14">
        <v>148883294778</v>
      </c>
      <c r="L31" s="4">
        <v>0.002510609998585667</v>
      </c>
      <c r="O31">
        <v>9</v>
      </c>
      <c r="P31" s="23" t="s">
        <v>359</v>
      </c>
      <c r="Q31" s="24">
        <v>148883294778</v>
      </c>
      <c r="R31" s="25">
        <v>0.002510609998585667</v>
      </c>
      <c r="S31" s="382"/>
      <c r="T31" s="385"/>
      <c r="U31" s="392"/>
      <c r="V31" s="382"/>
      <c r="W31" s="388"/>
    </row>
    <row r="32" spans="1:23" ht="12.75">
      <c r="A32" s="43">
        <v>28</v>
      </c>
      <c r="B32" s="43" t="s">
        <v>367</v>
      </c>
      <c r="C32" s="44">
        <v>471795146874</v>
      </c>
      <c r="D32" s="45">
        <v>0.007955853037724997</v>
      </c>
      <c r="E32">
        <v>3</v>
      </c>
      <c r="H32" s="3">
        <v>28</v>
      </c>
      <c r="I32">
        <v>6</v>
      </c>
      <c r="J32" s="2" t="s">
        <v>384</v>
      </c>
      <c r="K32" s="14">
        <v>121146260000</v>
      </c>
      <c r="L32" s="4">
        <v>0.0020428820580628516</v>
      </c>
      <c r="M32" s="15">
        <f>AVERAGE(K27:K37)</f>
        <v>125317855856.36363</v>
      </c>
      <c r="N32" s="16">
        <f>+M32/$K$50</f>
        <v>0.002113227426780421</v>
      </c>
      <c r="O32">
        <v>1</v>
      </c>
      <c r="P32" s="33" t="s">
        <v>384</v>
      </c>
      <c r="Q32" s="34">
        <v>121146260000</v>
      </c>
      <c r="R32" s="35">
        <v>0.0020428820580628516</v>
      </c>
      <c r="S32" s="380">
        <f>AVERAGE(Q32:Q40)</f>
        <v>71668557080.77777</v>
      </c>
      <c r="T32" s="383">
        <f>+S32/Q$50</f>
        <v>0.0012085425450820704</v>
      </c>
      <c r="U32" s="392"/>
      <c r="V32" s="380">
        <f>SUM(Q32:Q40)</f>
        <v>645017013727</v>
      </c>
      <c r="W32" s="386">
        <f>+V32/Q$50</f>
        <v>0.010876882905738634</v>
      </c>
    </row>
    <row r="33" spans="1:23" ht="12.75">
      <c r="A33" s="43">
        <v>29</v>
      </c>
      <c r="B33" s="43" t="s">
        <v>374</v>
      </c>
      <c r="C33" s="44">
        <v>292640964590</v>
      </c>
      <c r="D33" s="45">
        <v>0.004934786893257103</v>
      </c>
      <c r="E33">
        <v>3</v>
      </c>
      <c r="H33" s="3">
        <v>29</v>
      </c>
      <c r="I33">
        <v>7</v>
      </c>
      <c r="J33" s="2" t="s">
        <v>364</v>
      </c>
      <c r="K33" s="14">
        <v>94958086150</v>
      </c>
      <c r="L33" s="4">
        <v>0.001601272465727143</v>
      </c>
      <c r="O33">
        <v>2</v>
      </c>
      <c r="P33" s="33" t="s">
        <v>364</v>
      </c>
      <c r="Q33" s="34">
        <v>94958086150</v>
      </c>
      <c r="R33" s="35">
        <v>0.001601272465727143</v>
      </c>
      <c r="S33" s="381"/>
      <c r="T33" s="384"/>
      <c r="U33" s="392"/>
      <c r="V33" s="381"/>
      <c r="W33" s="387"/>
    </row>
    <row r="34" spans="1:23" ht="12.75">
      <c r="A34" s="43">
        <v>30</v>
      </c>
      <c r="B34" s="43" t="s">
        <v>363</v>
      </c>
      <c r="C34" s="44">
        <v>572312270061</v>
      </c>
      <c r="D34" s="45">
        <v>0.009650867208916215</v>
      </c>
      <c r="E34">
        <v>4</v>
      </c>
      <c r="H34" s="3">
        <v>30</v>
      </c>
      <c r="I34">
        <v>8</v>
      </c>
      <c r="J34" s="2" t="s">
        <v>376</v>
      </c>
      <c r="K34" s="14">
        <v>86482388291</v>
      </c>
      <c r="L34" s="4">
        <v>0.0014583472851585242</v>
      </c>
      <c r="O34">
        <v>3</v>
      </c>
      <c r="P34" s="33" t="s">
        <v>376</v>
      </c>
      <c r="Q34" s="34">
        <v>86482388291</v>
      </c>
      <c r="R34" s="35">
        <v>0.0014583472851585242</v>
      </c>
      <c r="S34" s="381"/>
      <c r="T34" s="384"/>
      <c r="U34" s="392"/>
      <c r="V34" s="381"/>
      <c r="W34" s="387"/>
    </row>
    <row r="35" spans="1:23" ht="12.75">
      <c r="A35" s="43">
        <v>31</v>
      </c>
      <c r="B35" s="43" t="s">
        <v>379</v>
      </c>
      <c r="C35" s="44">
        <v>194211354980</v>
      </c>
      <c r="D35" s="45">
        <v>0.003274974337306966</v>
      </c>
      <c r="E35">
        <v>2</v>
      </c>
      <c r="H35" s="3">
        <v>31</v>
      </c>
      <c r="I35">
        <v>9</v>
      </c>
      <c r="J35" s="2" t="s">
        <v>385</v>
      </c>
      <c r="K35" s="14">
        <v>73983180597</v>
      </c>
      <c r="L35" s="4">
        <v>0.0012475739014975366</v>
      </c>
      <c r="O35">
        <v>4</v>
      </c>
      <c r="P35" s="33" t="s">
        <v>385</v>
      </c>
      <c r="Q35" s="34">
        <v>73983180597</v>
      </c>
      <c r="R35" s="35">
        <v>0.0012475739014975366</v>
      </c>
      <c r="S35" s="381"/>
      <c r="T35" s="384"/>
      <c r="U35" s="392"/>
      <c r="V35" s="381"/>
      <c r="W35" s="387"/>
    </row>
    <row r="36" spans="1:23" ht="12.75">
      <c r="A36" s="43">
        <v>32</v>
      </c>
      <c r="B36" s="43" t="s">
        <v>381</v>
      </c>
      <c r="C36" s="44">
        <v>159299751443</v>
      </c>
      <c r="D36" s="45">
        <v>0.0026862620775645616</v>
      </c>
      <c r="E36">
        <v>2</v>
      </c>
      <c r="H36" s="3">
        <v>32</v>
      </c>
      <c r="I36">
        <v>10</v>
      </c>
      <c r="J36" s="2" t="s">
        <v>370</v>
      </c>
      <c r="K36" s="14">
        <v>70744857523</v>
      </c>
      <c r="L36" s="4">
        <v>0.001192966255284723</v>
      </c>
      <c r="O36">
        <v>5</v>
      </c>
      <c r="P36" s="33" t="s">
        <v>370</v>
      </c>
      <c r="Q36" s="34">
        <v>70744857523</v>
      </c>
      <c r="R36" s="35">
        <v>0.001192966255284723</v>
      </c>
      <c r="S36" s="381"/>
      <c r="T36" s="384"/>
      <c r="U36" s="392"/>
      <c r="V36" s="381"/>
      <c r="W36" s="387"/>
    </row>
    <row r="37" spans="1:23" ht="12.75">
      <c r="A37" s="43">
        <v>33</v>
      </c>
      <c r="B37" s="43" t="s">
        <v>352</v>
      </c>
      <c r="C37" s="44">
        <v>4742069852402</v>
      </c>
      <c r="D37" s="45">
        <v>0.07996523722278179</v>
      </c>
      <c r="E37">
        <v>4</v>
      </c>
      <c r="H37" s="3">
        <v>33</v>
      </c>
      <c r="I37">
        <v>11</v>
      </c>
      <c r="J37" s="2" t="s">
        <v>380</v>
      </c>
      <c r="K37" s="14">
        <v>69333485187</v>
      </c>
      <c r="L37" s="4">
        <v>0.0011691663689121627</v>
      </c>
      <c r="O37">
        <v>6</v>
      </c>
      <c r="P37" s="33" t="s">
        <v>380</v>
      </c>
      <c r="Q37" s="34">
        <v>69333485187</v>
      </c>
      <c r="R37" s="35">
        <v>0.0011691663689121627</v>
      </c>
      <c r="S37" s="381"/>
      <c r="T37" s="384"/>
      <c r="U37" s="392"/>
      <c r="V37" s="381"/>
      <c r="W37" s="387"/>
    </row>
    <row r="38" spans="1:23" ht="12.75">
      <c r="A38" s="43">
        <v>34</v>
      </c>
      <c r="B38" s="43" t="s">
        <v>384</v>
      </c>
      <c r="C38" s="44">
        <v>121146260000</v>
      </c>
      <c r="D38" s="45">
        <v>0.0020428820580628516</v>
      </c>
      <c r="E38">
        <v>2</v>
      </c>
      <c r="H38" s="3">
        <v>34</v>
      </c>
      <c r="I38">
        <v>1</v>
      </c>
      <c r="J38" s="36" t="s">
        <v>386</v>
      </c>
      <c r="K38" s="37">
        <v>56082374997</v>
      </c>
      <c r="L38" s="38">
        <v>0.0009457136989199994</v>
      </c>
      <c r="O38">
        <v>7</v>
      </c>
      <c r="P38" s="33" t="s">
        <v>386</v>
      </c>
      <c r="Q38" s="34">
        <v>56082374997</v>
      </c>
      <c r="R38" s="35">
        <v>0.0009457136989199994</v>
      </c>
      <c r="S38" s="381"/>
      <c r="T38" s="384"/>
      <c r="U38" s="392"/>
      <c r="V38" s="381"/>
      <c r="W38" s="387"/>
    </row>
    <row r="39" spans="1:23" ht="12.75">
      <c r="A39" s="43">
        <v>35</v>
      </c>
      <c r="B39" s="43" t="s">
        <v>356</v>
      </c>
      <c r="C39" s="44">
        <v>1402539353185</v>
      </c>
      <c r="D39" s="45">
        <v>0.023650936317379613</v>
      </c>
      <c r="E39">
        <v>4</v>
      </c>
      <c r="H39" s="3">
        <v>35</v>
      </c>
      <c r="I39">
        <v>2</v>
      </c>
      <c r="J39" s="36" t="s">
        <v>369</v>
      </c>
      <c r="K39" s="37">
        <v>38284080397</v>
      </c>
      <c r="L39" s="38">
        <v>0.0006455821331378041</v>
      </c>
      <c r="O39">
        <v>8</v>
      </c>
      <c r="P39" s="33" t="s">
        <v>369</v>
      </c>
      <c r="Q39" s="34">
        <v>38284080397</v>
      </c>
      <c r="R39" s="35">
        <v>0.0006455821331378041</v>
      </c>
      <c r="S39" s="381"/>
      <c r="T39" s="384"/>
      <c r="U39" s="392"/>
      <c r="V39" s="381"/>
      <c r="W39" s="387"/>
    </row>
    <row r="40" spans="1:23" ht="12.75">
      <c r="A40" s="43">
        <v>36</v>
      </c>
      <c r="B40" s="43" t="s">
        <v>385</v>
      </c>
      <c r="C40" s="44">
        <v>73983180597</v>
      </c>
      <c r="D40" s="45">
        <v>0.0012475739014975366</v>
      </c>
      <c r="E40">
        <v>1</v>
      </c>
      <c r="H40" s="3">
        <v>36</v>
      </c>
      <c r="I40">
        <v>3</v>
      </c>
      <c r="J40" s="36" t="s">
        <v>347</v>
      </c>
      <c r="K40" s="37">
        <v>34002300585</v>
      </c>
      <c r="L40" s="38">
        <v>0.000573378739037891</v>
      </c>
      <c r="O40">
        <v>9</v>
      </c>
      <c r="P40" s="33" t="s">
        <v>347</v>
      </c>
      <c r="Q40" s="34">
        <v>34002300585</v>
      </c>
      <c r="R40" s="35">
        <v>0.000573378739037891</v>
      </c>
      <c r="S40" s="382"/>
      <c r="T40" s="385"/>
      <c r="U40" s="392"/>
      <c r="V40" s="382"/>
      <c r="W40" s="388"/>
    </row>
    <row r="41" spans="1:23" ht="12.75">
      <c r="A41" s="43">
        <v>37</v>
      </c>
      <c r="B41" s="43" t="s">
        <v>346</v>
      </c>
      <c r="C41" s="44">
        <v>8991000560678</v>
      </c>
      <c r="D41" s="45">
        <v>0.15161469887260345</v>
      </c>
      <c r="E41">
        <v>5</v>
      </c>
      <c r="H41" s="3">
        <v>37</v>
      </c>
      <c r="I41">
        <v>4</v>
      </c>
      <c r="J41" s="36" t="s">
        <v>357</v>
      </c>
      <c r="K41" s="37">
        <v>30806771033</v>
      </c>
      <c r="L41" s="38">
        <v>0.0005194927173993326</v>
      </c>
      <c r="O41">
        <v>1</v>
      </c>
      <c r="P41" s="39" t="s">
        <v>357</v>
      </c>
      <c r="Q41" s="40">
        <v>30806771033</v>
      </c>
      <c r="R41" s="41">
        <v>0.0005194927173993326</v>
      </c>
      <c r="S41" s="380">
        <f>AVERAGE(Q41:Q49)</f>
        <v>19266085925.555557</v>
      </c>
      <c r="T41" s="383">
        <f>+S41/Q$50</f>
        <v>0.0003248828421646254</v>
      </c>
      <c r="U41" s="392"/>
      <c r="V41" s="380">
        <f>SUM(Q41:Q49)</f>
        <v>173394773330</v>
      </c>
      <c r="W41" s="386">
        <f>+V41/Q$50</f>
        <v>0.002923945579481628</v>
      </c>
    </row>
    <row r="42" spans="1:23" ht="12.75">
      <c r="A42" s="43">
        <v>38</v>
      </c>
      <c r="B42" s="43" t="s">
        <v>355</v>
      </c>
      <c r="C42" s="44">
        <v>2098249153171</v>
      </c>
      <c r="D42" s="45">
        <v>0.03538264861299563</v>
      </c>
      <c r="E42">
        <v>4</v>
      </c>
      <c r="H42" s="3">
        <v>38</v>
      </c>
      <c r="I42">
        <v>5</v>
      </c>
      <c r="J42" s="36" t="s">
        <v>344</v>
      </c>
      <c r="K42" s="37">
        <v>30480000000</v>
      </c>
      <c r="L42" s="38">
        <v>0.0005139823972259293</v>
      </c>
      <c r="O42">
        <v>2</v>
      </c>
      <c r="P42" s="39" t="s">
        <v>344</v>
      </c>
      <c r="Q42" s="40">
        <v>30480000000</v>
      </c>
      <c r="R42" s="41">
        <v>0.0005139823972259293</v>
      </c>
      <c r="S42" s="381"/>
      <c r="T42" s="384"/>
      <c r="U42" s="392"/>
      <c r="V42" s="381"/>
      <c r="W42" s="387"/>
    </row>
    <row r="43" spans="1:23" ht="12.75">
      <c r="A43" s="43">
        <v>39</v>
      </c>
      <c r="B43" s="43" t="s">
        <v>368</v>
      </c>
      <c r="C43" s="44">
        <v>460323310775</v>
      </c>
      <c r="D43" s="45">
        <v>0.007762404159157184</v>
      </c>
      <c r="E43">
        <v>3</v>
      </c>
      <c r="H43" s="3">
        <v>39</v>
      </c>
      <c r="I43">
        <v>6</v>
      </c>
      <c r="J43" s="36" t="s">
        <v>382</v>
      </c>
      <c r="K43" s="37">
        <v>30000000000</v>
      </c>
      <c r="L43" s="38">
        <v>0.0005058881862459934</v>
      </c>
      <c r="M43" s="15">
        <f>AVERAGE(K38:K49)</f>
        <v>25146960775.75</v>
      </c>
      <c r="N43" s="16">
        <f>+M43/$K$50</f>
        <v>0.00042405167921477687</v>
      </c>
      <c r="O43">
        <v>3</v>
      </c>
      <c r="P43" s="39" t="s">
        <v>382</v>
      </c>
      <c r="Q43" s="40">
        <v>30000000000</v>
      </c>
      <c r="R43" s="41">
        <v>0.0005058881862459934</v>
      </c>
      <c r="S43" s="381"/>
      <c r="T43" s="384"/>
      <c r="U43" s="392"/>
      <c r="V43" s="381"/>
      <c r="W43" s="387"/>
    </row>
    <row r="44" spans="1:23" ht="12.75">
      <c r="A44" s="43">
        <v>40</v>
      </c>
      <c r="B44" s="43" t="s">
        <v>383</v>
      </c>
      <c r="C44" s="44">
        <v>150940081346</v>
      </c>
      <c r="D44" s="45">
        <v>0.002545293466131688</v>
      </c>
      <c r="E44">
        <v>2</v>
      </c>
      <c r="H44" s="3">
        <v>40</v>
      </c>
      <c r="I44">
        <v>7</v>
      </c>
      <c r="J44" s="36" t="s">
        <v>362</v>
      </c>
      <c r="K44" s="37">
        <v>22990825113</v>
      </c>
      <c r="L44" s="38">
        <v>0.0003876928938904802</v>
      </c>
      <c r="O44">
        <v>4</v>
      </c>
      <c r="P44" s="39" t="s">
        <v>362</v>
      </c>
      <c r="Q44" s="40">
        <v>22990825113</v>
      </c>
      <c r="R44" s="41">
        <v>0.0003876928938904802</v>
      </c>
      <c r="S44" s="381"/>
      <c r="T44" s="384"/>
      <c r="U44" s="392"/>
      <c r="V44" s="381"/>
      <c r="W44" s="387"/>
    </row>
    <row r="45" spans="1:23" ht="12.75">
      <c r="A45" s="43">
        <v>41</v>
      </c>
      <c r="B45" s="43" t="s">
        <v>386</v>
      </c>
      <c r="C45" s="44">
        <v>56082374997</v>
      </c>
      <c r="D45" s="45">
        <v>0.0009457136989199994</v>
      </c>
      <c r="E45">
        <v>1</v>
      </c>
      <c r="H45" s="3">
        <v>41</v>
      </c>
      <c r="I45">
        <v>8</v>
      </c>
      <c r="J45" s="36" t="s">
        <v>375</v>
      </c>
      <c r="K45" s="37">
        <v>19270669417</v>
      </c>
      <c r="L45" s="38">
        <v>0.0003249601333037422</v>
      </c>
      <c r="O45">
        <v>5</v>
      </c>
      <c r="P45" s="39" t="s">
        <v>375</v>
      </c>
      <c r="Q45" s="40">
        <v>19270669417</v>
      </c>
      <c r="R45" s="41">
        <v>0.0003249601333037422</v>
      </c>
      <c r="S45" s="381"/>
      <c r="T45" s="384"/>
      <c r="U45" s="392"/>
      <c r="V45" s="381"/>
      <c r="W45" s="387"/>
    </row>
    <row r="46" spans="1:23" ht="12.75">
      <c r="A46" s="43">
        <v>42</v>
      </c>
      <c r="B46" s="43" t="s">
        <v>358</v>
      </c>
      <c r="C46" s="44">
        <v>1083777855490</v>
      </c>
      <c r="D46" s="45">
        <v>0.018275680453580283</v>
      </c>
      <c r="E46">
        <v>4</v>
      </c>
      <c r="H46" s="3">
        <v>42</v>
      </c>
      <c r="I46">
        <v>9</v>
      </c>
      <c r="J46" s="36" t="s">
        <v>341</v>
      </c>
      <c r="K46" s="37">
        <v>15668429311</v>
      </c>
      <c r="L46" s="38">
        <v>0.00026421577618217836</v>
      </c>
      <c r="O46">
        <v>6</v>
      </c>
      <c r="P46" s="39" t="s">
        <v>341</v>
      </c>
      <c r="Q46" s="40">
        <v>15668429311</v>
      </c>
      <c r="R46" s="41">
        <v>0.00026421577618217836</v>
      </c>
      <c r="S46" s="381"/>
      <c r="T46" s="384"/>
      <c r="U46" s="392"/>
      <c r="V46" s="381"/>
      <c r="W46" s="387"/>
    </row>
    <row r="47" spans="1:23" ht="12.75">
      <c r="A47" s="43">
        <v>43</v>
      </c>
      <c r="B47" s="43" t="s">
        <v>378</v>
      </c>
      <c r="C47" s="44">
        <v>208513674125</v>
      </c>
      <c r="D47" s="45">
        <v>0.003516153480352813</v>
      </c>
      <c r="E47">
        <v>2</v>
      </c>
      <c r="H47" s="3">
        <v>43</v>
      </c>
      <c r="I47">
        <v>10</v>
      </c>
      <c r="J47" s="36" t="s">
        <v>350</v>
      </c>
      <c r="K47" s="37">
        <v>14987157074</v>
      </c>
      <c r="L47" s="38">
        <v>0.0002527275236383223</v>
      </c>
      <c r="O47">
        <v>7</v>
      </c>
      <c r="P47" s="39" t="s">
        <v>350</v>
      </c>
      <c r="Q47" s="40">
        <v>14987157074</v>
      </c>
      <c r="R47" s="41">
        <v>0.0002527275236383223</v>
      </c>
      <c r="S47" s="381"/>
      <c r="T47" s="384"/>
      <c r="U47" s="392"/>
      <c r="V47" s="381"/>
      <c r="W47" s="387"/>
    </row>
    <row r="48" spans="1:23" ht="12.75">
      <c r="A48" s="43">
        <v>44</v>
      </c>
      <c r="B48" s="43" t="s">
        <v>371</v>
      </c>
      <c r="C48" s="44">
        <v>359781333212</v>
      </c>
      <c r="D48" s="45">
        <v>0.006066970870126136</v>
      </c>
      <c r="E48">
        <v>3</v>
      </c>
      <c r="H48" s="3">
        <v>44</v>
      </c>
      <c r="I48">
        <v>11</v>
      </c>
      <c r="J48" s="36" t="s">
        <v>387</v>
      </c>
      <c r="K48" s="37">
        <v>6393700002</v>
      </c>
      <c r="L48" s="38">
        <v>0.00010781657658042614</v>
      </c>
      <c r="O48">
        <v>8</v>
      </c>
      <c r="P48" s="39" t="s">
        <v>387</v>
      </c>
      <c r="Q48" s="40">
        <v>6393700002</v>
      </c>
      <c r="R48" s="41">
        <v>0.00010781657658042614</v>
      </c>
      <c r="S48" s="381"/>
      <c r="T48" s="384"/>
      <c r="U48" s="392"/>
      <c r="V48" s="381"/>
      <c r="W48" s="387"/>
    </row>
    <row r="49" spans="1:23" ht="12.75">
      <c r="A49" s="43">
        <v>45</v>
      </c>
      <c r="B49" s="43" t="s">
        <v>387</v>
      </c>
      <c r="C49" s="44">
        <v>6393700002</v>
      </c>
      <c r="D49" s="45">
        <v>0.00010781657658042614</v>
      </c>
      <c r="E49">
        <v>0</v>
      </c>
      <c r="H49" s="3">
        <v>45</v>
      </c>
      <c r="I49">
        <v>12</v>
      </c>
      <c r="J49" s="36" t="s">
        <v>377</v>
      </c>
      <c r="K49" s="37">
        <v>2797221380</v>
      </c>
      <c r="L49" s="38">
        <v>4.7169375015223826E-05</v>
      </c>
      <c r="O49">
        <v>9</v>
      </c>
      <c r="P49" s="39" t="s">
        <v>377</v>
      </c>
      <c r="Q49" s="40">
        <v>2797221380</v>
      </c>
      <c r="R49" s="41">
        <v>4.7169375015223826E-05</v>
      </c>
      <c r="S49" s="382"/>
      <c r="T49" s="385"/>
      <c r="U49" s="392"/>
      <c r="V49" s="382"/>
      <c r="W49" s="388"/>
    </row>
    <row r="50" spans="3:23" ht="12.75">
      <c r="C50" s="15">
        <f>SUM(C5:C49)</f>
        <v>59301641777047.125</v>
      </c>
      <c r="K50" s="15">
        <f>SUM(K5:K49)</f>
        <v>59301641777047.13</v>
      </c>
      <c r="P50" s="1"/>
      <c r="Q50" s="42">
        <f>SUM(Q5:Q49)</f>
        <v>59301641777047.13</v>
      </c>
      <c r="R50" s="1"/>
      <c r="S50" s="49"/>
      <c r="T50" s="46"/>
      <c r="W50" s="51">
        <f>SUM(W23:W48)</f>
        <v>0.047550374049785876</v>
      </c>
    </row>
    <row r="51" ht="12.75">
      <c r="K51" s="15">
        <f>AVERAGE(K5:K49)</f>
        <v>1317814261712.1584</v>
      </c>
    </row>
  </sheetData>
  <sheetProtection password="CF7A" sheet="1"/>
  <mergeCells count="28">
    <mergeCell ref="V41:V49"/>
    <mergeCell ref="W41:W49"/>
    <mergeCell ref="W32:W40"/>
    <mergeCell ref="V5:V13"/>
    <mergeCell ref="V14:V22"/>
    <mergeCell ref="V23:V31"/>
    <mergeCell ref="W23:W31"/>
    <mergeCell ref="V32:V40"/>
    <mergeCell ref="S41:S49"/>
    <mergeCell ref="T41:T49"/>
    <mergeCell ref="U5:U13"/>
    <mergeCell ref="U14:U22"/>
    <mergeCell ref="U23:U49"/>
    <mergeCell ref="S23:S31"/>
    <mergeCell ref="T23:T31"/>
    <mergeCell ref="T5:T13"/>
    <mergeCell ref="S14:S22"/>
    <mergeCell ref="T14:T22"/>
    <mergeCell ref="A1:A3"/>
    <mergeCell ref="B1:T3"/>
    <mergeCell ref="U1:W1"/>
    <mergeCell ref="U2:W2"/>
    <mergeCell ref="U3:W3"/>
    <mergeCell ref="S32:S40"/>
    <mergeCell ref="T32:T40"/>
    <mergeCell ref="S5:S13"/>
    <mergeCell ref="W14:W22"/>
    <mergeCell ref="W5:W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14.7109375" style="0" customWidth="1"/>
    <col min="2" max="2" width="60.140625" style="0" customWidth="1"/>
    <col min="3" max="3" width="20.140625" style="0" bestFit="1" customWidth="1"/>
    <col min="4" max="4" width="13.421875" style="0" customWidth="1"/>
    <col min="5" max="5" width="9.421875" style="0" customWidth="1"/>
  </cols>
  <sheetData>
    <row r="1" spans="1:5" ht="12.75" customHeight="1">
      <c r="A1" s="393"/>
      <c r="B1" s="399" t="s">
        <v>502</v>
      </c>
      <c r="C1" s="377"/>
      <c r="D1" s="396" t="s">
        <v>500</v>
      </c>
      <c r="E1" s="397"/>
    </row>
    <row r="2" spans="1:5" ht="21.75" customHeight="1">
      <c r="A2" s="394"/>
      <c r="B2" s="400"/>
      <c r="C2" s="377"/>
      <c r="D2" s="398" t="s">
        <v>504</v>
      </c>
      <c r="E2" s="397"/>
    </row>
    <row r="3" spans="1:5" ht="13.5" customHeight="1">
      <c r="A3" s="395"/>
      <c r="B3" s="401"/>
      <c r="C3" s="402"/>
      <c r="D3" s="396" t="s">
        <v>501</v>
      </c>
      <c r="E3" s="397"/>
    </row>
    <row r="4" spans="2:5" s="47" customFormat="1" ht="12.75">
      <c r="B4" s="46" t="s">
        <v>334</v>
      </c>
      <c r="C4" s="46" t="s">
        <v>335</v>
      </c>
      <c r="D4" s="338" t="s">
        <v>336</v>
      </c>
      <c r="E4" s="46" t="s">
        <v>205</v>
      </c>
    </row>
    <row r="5" spans="2:5" ht="12.75">
      <c r="B5" s="23" t="s">
        <v>338</v>
      </c>
      <c r="C5" s="24">
        <v>220314102073</v>
      </c>
      <c r="D5" s="25">
        <v>0.003715143383404154</v>
      </c>
      <c r="E5" s="225">
        <v>0</v>
      </c>
    </row>
    <row r="6" spans="2:5" ht="12.75">
      <c r="B6" s="39" t="s">
        <v>341</v>
      </c>
      <c r="C6" s="40">
        <v>15668429311</v>
      </c>
      <c r="D6" s="41">
        <v>0.00026421577618217836</v>
      </c>
      <c r="E6" s="225">
        <v>0</v>
      </c>
    </row>
    <row r="7" spans="2:5" ht="12.75">
      <c r="B7" s="39" t="s">
        <v>344</v>
      </c>
      <c r="C7" s="40">
        <v>30480000000</v>
      </c>
      <c r="D7" s="41">
        <v>0.0005139823972259293</v>
      </c>
      <c r="E7" s="225">
        <v>0</v>
      </c>
    </row>
    <row r="8" spans="2:5" ht="12.75">
      <c r="B8" s="33" t="s">
        <v>347</v>
      </c>
      <c r="C8" s="34">
        <v>34002300585</v>
      </c>
      <c r="D8" s="35">
        <v>0.000573378739037891</v>
      </c>
      <c r="E8" s="225">
        <v>0</v>
      </c>
    </row>
    <row r="9" spans="2:5" ht="12.75">
      <c r="B9" s="39" t="s">
        <v>350</v>
      </c>
      <c r="C9" s="40">
        <v>14987157074</v>
      </c>
      <c r="D9" s="41">
        <v>0.0002527275236383223</v>
      </c>
      <c r="E9" s="225">
        <v>0</v>
      </c>
    </row>
    <row r="10" spans="2:5" ht="12.75">
      <c r="B10" s="8" t="s">
        <v>353</v>
      </c>
      <c r="C10" s="9">
        <v>2278346946722</v>
      </c>
      <c r="D10" s="10">
        <v>0.03841962681720965</v>
      </c>
      <c r="E10" s="225">
        <v>5</v>
      </c>
    </row>
    <row r="11" spans="2:5" ht="12.75">
      <c r="B11" s="17" t="s">
        <v>354</v>
      </c>
      <c r="C11" s="18">
        <v>550182480074.13</v>
      </c>
      <c r="D11" s="19">
        <v>0.009277693898300802</v>
      </c>
      <c r="E11" s="225">
        <v>1</v>
      </c>
    </row>
    <row r="12" spans="2:5" ht="12.75">
      <c r="B12" s="8" t="s">
        <v>343</v>
      </c>
      <c r="C12" s="9">
        <v>10391314375746</v>
      </c>
      <c r="D12" s="10">
        <v>0.1752281060752687</v>
      </c>
      <c r="E12" s="225">
        <v>5</v>
      </c>
    </row>
    <row r="13" spans="2:5" ht="12.75">
      <c r="B13" s="39" t="s">
        <v>357</v>
      </c>
      <c r="C13" s="40">
        <v>30806771033</v>
      </c>
      <c r="D13" s="41">
        <v>0.0005194927173993326</v>
      </c>
      <c r="E13" s="225">
        <v>0</v>
      </c>
    </row>
    <row r="14" spans="2:5" ht="12.75">
      <c r="B14" s="23" t="s">
        <v>359</v>
      </c>
      <c r="C14" s="24">
        <v>148883294778</v>
      </c>
      <c r="D14" s="25">
        <v>0.002510609998585667</v>
      </c>
      <c r="E14" s="225">
        <v>0</v>
      </c>
    </row>
    <row r="15" spans="2:5" ht="12.75">
      <c r="B15" s="17" t="s">
        <v>360</v>
      </c>
      <c r="C15" s="18">
        <v>749140536884</v>
      </c>
      <c r="D15" s="19">
        <v>0.01263271158158655</v>
      </c>
      <c r="E15" s="225">
        <v>1</v>
      </c>
    </row>
    <row r="16" spans="2:5" ht="12.75">
      <c r="B16" s="39" t="s">
        <v>362</v>
      </c>
      <c r="C16" s="40">
        <v>22990825113</v>
      </c>
      <c r="D16" s="41">
        <v>0.0003876928938904802</v>
      </c>
      <c r="E16" s="225">
        <v>0</v>
      </c>
    </row>
    <row r="17" spans="2:5" ht="12.75">
      <c r="B17" s="8" t="s">
        <v>349</v>
      </c>
      <c r="C17" s="9">
        <v>5749645740905</v>
      </c>
      <c r="D17" s="10">
        <v>0.09695592851411439</v>
      </c>
      <c r="E17" s="225">
        <v>5</v>
      </c>
    </row>
    <row r="18" spans="2:5" ht="12.75">
      <c r="B18" s="33" t="s">
        <v>364</v>
      </c>
      <c r="C18" s="34">
        <v>94958086150</v>
      </c>
      <c r="D18" s="35">
        <v>0.001601272465727143</v>
      </c>
      <c r="E18" s="225">
        <v>0</v>
      </c>
    </row>
    <row r="19" spans="2:5" ht="12.75">
      <c r="B19" s="17" t="s">
        <v>366</v>
      </c>
      <c r="C19" s="18">
        <v>363430345127</v>
      </c>
      <c r="D19" s="19">
        <v>0.006128503937435114</v>
      </c>
      <c r="E19" s="225">
        <v>1</v>
      </c>
    </row>
    <row r="20" spans="2:5" ht="12.75">
      <c r="B20" s="17" t="s">
        <v>361</v>
      </c>
      <c r="C20" s="18">
        <v>720394842852</v>
      </c>
      <c r="D20" s="19">
        <v>0.012147974681045524</v>
      </c>
      <c r="E20" s="225">
        <v>1</v>
      </c>
    </row>
    <row r="21" spans="2:5" ht="12.75">
      <c r="B21" s="33" t="s">
        <v>369</v>
      </c>
      <c r="C21" s="34">
        <v>38284080397</v>
      </c>
      <c r="D21" s="35">
        <v>0.0006455821331378041</v>
      </c>
      <c r="E21" s="225">
        <v>0</v>
      </c>
    </row>
    <row r="22" spans="2:5" ht="12.75">
      <c r="B22" s="33" t="s">
        <v>370</v>
      </c>
      <c r="C22" s="34">
        <v>70744857523</v>
      </c>
      <c r="D22" s="35">
        <v>0.001192966255284723</v>
      </c>
      <c r="E22" s="225">
        <v>0</v>
      </c>
    </row>
    <row r="23" spans="2:5" ht="12.75">
      <c r="B23" s="23" t="s">
        <v>372</v>
      </c>
      <c r="C23" s="24">
        <v>272663191046</v>
      </c>
      <c r="D23" s="25">
        <v>0.004597902905810191</v>
      </c>
      <c r="E23" s="225">
        <v>0</v>
      </c>
    </row>
    <row r="24" spans="2:5" ht="12.75">
      <c r="B24" s="23" t="s">
        <v>373</v>
      </c>
      <c r="C24" s="24">
        <v>353937046827</v>
      </c>
      <c r="D24" s="25">
        <v>0.005968419022152476</v>
      </c>
      <c r="E24" s="225">
        <v>0</v>
      </c>
    </row>
    <row r="25" spans="2:5" ht="12.75">
      <c r="B25" s="39" t="s">
        <v>375</v>
      </c>
      <c r="C25" s="40">
        <v>19270669417</v>
      </c>
      <c r="D25" s="41">
        <v>0.0003249601333037422</v>
      </c>
      <c r="E25" s="225">
        <v>0</v>
      </c>
    </row>
    <row r="26" spans="2:5" ht="12.75">
      <c r="B26" s="33" t="s">
        <v>376</v>
      </c>
      <c r="C26" s="34">
        <v>86482388291</v>
      </c>
      <c r="D26" s="35">
        <v>0.0014583472851585242</v>
      </c>
      <c r="E26" s="225">
        <v>0</v>
      </c>
    </row>
    <row r="27" spans="2:5" ht="12.75">
      <c r="B27" s="39" t="s">
        <v>377</v>
      </c>
      <c r="C27" s="40">
        <v>2797221380</v>
      </c>
      <c r="D27" s="41">
        <v>4.7169375015223826E-05</v>
      </c>
      <c r="E27" s="225">
        <v>0</v>
      </c>
    </row>
    <row r="28" spans="2:5" ht="12.75">
      <c r="B28" s="17" t="s">
        <v>365</v>
      </c>
      <c r="C28" s="18">
        <v>509147185762</v>
      </c>
      <c r="D28" s="19">
        <v>0.008585718211246336</v>
      </c>
      <c r="E28" s="225">
        <v>1</v>
      </c>
    </row>
    <row r="29" spans="2:5" ht="12.75">
      <c r="B29" s="33" t="s">
        <v>380</v>
      </c>
      <c r="C29" s="34">
        <v>69333485187</v>
      </c>
      <c r="D29" s="35">
        <v>0.0011691663689121627</v>
      </c>
      <c r="E29" s="225">
        <v>0</v>
      </c>
    </row>
    <row r="30" spans="2:5" ht="12.75">
      <c r="B30" s="39" t="s">
        <v>382</v>
      </c>
      <c r="C30" s="40">
        <v>30000000000</v>
      </c>
      <c r="D30" s="41">
        <v>0.0005058881862459934</v>
      </c>
      <c r="E30" s="225">
        <v>0</v>
      </c>
    </row>
    <row r="31" spans="2:5" ht="12.75">
      <c r="B31" s="8" t="s">
        <v>340</v>
      </c>
      <c r="C31" s="9">
        <v>14988375238862</v>
      </c>
      <c r="D31" s="10">
        <v>0.25274806547874185</v>
      </c>
      <c r="E31" s="225">
        <v>5</v>
      </c>
    </row>
    <row r="32" spans="2:5" ht="12.75">
      <c r="B32" s="17" t="s">
        <v>367</v>
      </c>
      <c r="C32" s="18">
        <v>471795146874</v>
      </c>
      <c r="D32" s="19">
        <v>0.007955853037724997</v>
      </c>
      <c r="E32" s="225">
        <v>1</v>
      </c>
    </row>
    <row r="33" spans="2:5" ht="12.75">
      <c r="B33" s="23" t="s">
        <v>374</v>
      </c>
      <c r="C33" s="24">
        <v>292640964590</v>
      </c>
      <c r="D33" s="25">
        <v>0.004934786893257103</v>
      </c>
      <c r="E33" s="225">
        <v>0</v>
      </c>
    </row>
    <row r="34" spans="2:5" ht="12.75">
      <c r="B34" s="17" t="s">
        <v>363</v>
      </c>
      <c r="C34" s="18">
        <v>572312270061</v>
      </c>
      <c r="D34" s="19">
        <v>0.009650867208916215</v>
      </c>
      <c r="E34" s="225">
        <v>1</v>
      </c>
    </row>
    <row r="35" spans="2:5" ht="12.75">
      <c r="B35" s="23" t="s">
        <v>379</v>
      </c>
      <c r="C35" s="24">
        <v>194211354980</v>
      </c>
      <c r="D35" s="25">
        <v>0.003274974337306966</v>
      </c>
      <c r="E35" s="225">
        <v>0</v>
      </c>
    </row>
    <row r="36" spans="2:5" ht="12.75">
      <c r="B36" s="23" t="s">
        <v>381</v>
      </c>
      <c r="C36" s="24">
        <v>159299751443</v>
      </c>
      <c r="D36" s="25">
        <v>0.0026862620775645616</v>
      </c>
      <c r="E36" s="225">
        <v>0</v>
      </c>
    </row>
    <row r="37" spans="2:5" ht="12.75">
      <c r="B37" s="8" t="s">
        <v>352</v>
      </c>
      <c r="C37" s="9">
        <v>4742069852402</v>
      </c>
      <c r="D37" s="10">
        <v>0.07996523722278179</v>
      </c>
      <c r="E37" s="225">
        <v>5</v>
      </c>
    </row>
    <row r="38" spans="2:5" ht="12.75">
      <c r="B38" s="33" t="s">
        <v>384</v>
      </c>
      <c r="C38" s="34">
        <v>121146260000</v>
      </c>
      <c r="D38" s="35">
        <v>0.0020428820580628516</v>
      </c>
      <c r="E38" s="225">
        <v>0</v>
      </c>
    </row>
    <row r="39" spans="2:5" ht="12.75">
      <c r="B39" s="8" t="s">
        <v>356</v>
      </c>
      <c r="C39" s="9">
        <v>1402539353185</v>
      </c>
      <c r="D39" s="10">
        <v>0.023650936317379613</v>
      </c>
      <c r="E39" s="225">
        <v>5</v>
      </c>
    </row>
    <row r="40" spans="2:5" ht="12.75">
      <c r="B40" s="33" t="s">
        <v>385</v>
      </c>
      <c r="C40" s="34">
        <v>73983180597</v>
      </c>
      <c r="D40" s="35">
        <v>0.0012475739014975366</v>
      </c>
      <c r="E40" s="225">
        <v>0</v>
      </c>
    </row>
    <row r="41" spans="2:5" ht="12.75">
      <c r="B41" s="8" t="s">
        <v>346</v>
      </c>
      <c r="C41" s="9">
        <v>8991000560678</v>
      </c>
      <c r="D41" s="10">
        <v>0.15161469887260345</v>
      </c>
      <c r="E41" s="225">
        <v>5</v>
      </c>
    </row>
    <row r="42" spans="2:5" ht="12.75">
      <c r="B42" s="8" t="s">
        <v>355</v>
      </c>
      <c r="C42" s="9">
        <v>2098249153171</v>
      </c>
      <c r="D42" s="10">
        <v>0.03538264861299563</v>
      </c>
      <c r="E42" s="225">
        <v>5</v>
      </c>
    </row>
    <row r="43" spans="2:5" ht="12.75">
      <c r="B43" s="17" t="s">
        <v>368</v>
      </c>
      <c r="C43" s="18">
        <v>460323310775</v>
      </c>
      <c r="D43" s="19">
        <v>0.007762404159157184</v>
      </c>
      <c r="E43" s="225">
        <v>1</v>
      </c>
    </row>
    <row r="44" spans="2:5" ht="12.75">
      <c r="B44" s="23" t="s">
        <v>383</v>
      </c>
      <c r="C44" s="24">
        <v>150940081346</v>
      </c>
      <c r="D44" s="25">
        <v>0.002545293466131688</v>
      </c>
      <c r="E44" s="225">
        <v>0</v>
      </c>
    </row>
    <row r="45" spans="2:5" ht="12.75">
      <c r="B45" s="33" t="s">
        <v>386</v>
      </c>
      <c r="C45" s="34">
        <v>56082374997</v>
      </c>
      <c r="D45" s="35">
        <v>0.0009457136989199994</v>
      </c>
      <c r="E45" s="225">
        <v>0</v>
      </c>
    </row>
    <row r="46" spans="2:5" ht="12.75">
      <c r="B46" s="8" t="s">
        <v>358</v>
      </c>
      <c r="C46" s="9">
        <v>1083777855490</v>
      </c>
      <c r="D46" s="10">
        <v>0.018275680453580283</v>
      </c>
      <c r="E46" s="225">
        <v>5</v>
      </c>
    </row>
    <row r="47" spans="2:5" ht="12.75">
      <c r="B47" s="30" t="s">
        <v>378</v>
      </c>
      <c r="C47" s="31">
        <v>208513674125</v>
      </c>
      <c r="D47" s="32">
        <v>0.003516153480352813</v>
      </c>
      <c r="E47" s="225">
        <v>0</v>
      </c>
    </row>
    <row r="48" spans="2:5" ht="12.75">
      <c r="B48" s="17" t="s">
        <v>371</v>
      </c>
      <c r="C48" s="18">
        <v>359781333212</v>
      </c>
      <c r="D48" s="19">
        <v>0.006066970870126136</v>
      </c>
      <c r="E48" s="225">
        <v>1</v>
      </c>
    </row>
    <row r="49" spans="2:5" ht="12.75">
      <c r="B49" s="39" t="s">
        <v>387</v>
      </c>
      <c r="C49" s="40">
        <v>6393700002</v>
      </c>
      <c r="D49" s="41">
        <v>0.00010781657658042614</v>
      </c>
      <c r="E49" s="225">
        <v>0</v>
      </c>
    </row>
  </sheetData>
  <sheetProtection password="CF7A" sheet="1"/>
  <mergeCells count="5">
    <mergeCell ref="A1:A3"/>
    <mergeCell ref="D1:E1"/>
    <mergeCell ref="D2:E2"/>
    <mergeCell ref="D3:E3"/>
    <mergeCell ref="B1:C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4"/>
  <sheetViews>
    <sheetView zoomScalePageLayoutView="0" workbookViewId="0" topLeftCell="A1">
      <pane ySplit="6" topLeftCell="A7" activePane="bottomLeft" state="frozen"/>
      <selection pane="topLeft" activeCell="B1" sqref="B1"/>
      <selection pane="bottomLeft" activeCell="C11" sqref="C11"/>
    </sheetView>
  </sheetViews>
  <sheetFormatPr defaultColWidth="11.421875" defaultRowHeight="12.75"/>
  <cols>
    <col min="1" max="1" width="24.7109375" style="0" customWidth="1"/>
    <col min="2" max="2" width="5.28125" style="0" customWidth="1"/>
    <col min="3" max="3" width="39.140625" style="43" customWidth="1"/>
    <col min="4" max="4" width="18.57421875" style="115" bestFit="1" customWidth="1"/>
    <col min="5" max="20" width="0" style="0" hidden="1" customWidth="1"/>
    <col min="21" max="21" width="2.57421875" style="0" hidden="1" customWidth="1"/>
    <col min="22" max="22" width="13.28125" style="47" customWidth="1"/>
    <col min="23" max="23" width="10.57421875" style="47" customWidth="1"/>
    <col min="24" max="24" width="12.28125" style="47" customWidth="1"/>
  </cols>
  <sheetData>
    <row r="1" spans="1:24" ht="14.25" customHeight="1">
      <c r="A1" s="406"/>
      <c r="B1" s="408" t="s">
        <v>502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10"/>
      <c r="W1" s="378" t="s">
        <v>500</v>
      </c>
      <c r="X1" s="378"/>
    </row>
    <row r="2" spans="1:24" ht="24" customHeight="1">
      <c r="A2" s="406"/>
      <c r="B2" s="400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377"/>
      <c r="W2" s="379" t="s">
        <v>504</v>
      </c>
      <c r="X2" s="378"/>
    </row>
    <row r="3" spans="1:24" ht="13.5" customHeight="1">
      <c r="A3" s="407"/>
      <c r="B3" s="400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377"/>
      <c r="W3" s="414" t="s">
        <v>501</v>
      </c>
      <c r="X3" s="414"/>
    </row>
    <row r="4" spans="1:24" ht="15">
      <c r="A4" s="392"/>
      <c r="B4" s="403" t="s">
        <v>388</v>
      </c>
      <c r="C4" s="403"/>
      <c r="D4" s="403"/>
      <c r="E4" s="404" t="s">
        <v>389</v>
      </c>
      <c r="F4" s="404"/>
      <c r="G4" s="404"/>
      <c r="H4" s="413" t="s">
        <v>390</v>
      </c>
      <c r="I4" s="413"/>
      <c r="J4" s="413"/>
      <c r="K4" s="413"/>
      <c r="L4" s="413"/>
      <c r="M4" s="413"/>
      <c r="N4" s="413"/>
      <c r="O4" s="413"/>
      <c r="P4" s="405" t="s">
        <v>391</v>
      </c>
      <c r="Q4" s="405"/>
      <c r="R4" s="405"/>
      <c r="S4" s="405"/>
      <c r="T4" s="405"/>
      <c r="U4" s="405"/>
      <c r="V4" s="415" t="s">
        <v>392</v>
      </c>
      <c r="W4" s="46"/>
      <c r="X4" s="46"/>
    </row>
    <row r="5" spans="1:24" ht="15">
      <c r="A5" s="392"/>
      <c r="B5" s="403"/>
      <c r="C5" s="403"/>
      <c r="D5" s="403"/>
      <c r="E5" s="416" t="s">
        <v>393</v>
      </c>
      <c r="F5" s="416"/>
      <c r="G5" s="416"/>
      <c r="H5" s="417" t="s">
        <v>394</v>
      </c>
      <c r="I5" s="417"/>
      <c r="J5" s="417"/>
      <c r="K5" s="417"/>
      <c r="L5" s="418" t="s">
        <v>395</v>
      </c>
      <c r="M5" s="418"/>
      <c r="N5" s="419" t="s">
        <v>396</v>
      </c>
      <c r="O5" s="419"/>
      <c r="P5" s="420" t="s">
        <v>397</v>
      </c>
      <c r="Q5" s="420"/>
      <c r="R5" s="421" t="s">
        <v>398</v>
      </c>
      <c r="S5" s="421"/>
      <c r="T5" s="412" t="s">
        <v>399</v>
      </c>
      <c r="U5" s="412"/>
      <c r="V5" s="415"/>
      <c r="W5" s="46"/>
      <c r="X5" s="46"/>
    </row>
    <row r="6" spans="1:24" ht="191.25">
      <c r="A6" s="341" t="s">
        <v>401</v>
      </c>
      <c r="B6" s="342" t="s">
        <v>402</v>
      </c>
      <c r="C6" s="343" t="s">
        <v>403</v>
      </c>
      <c r="D6" s="344" t="s">
        <v>404</v>
      </c>
      <c r="E6" s="83" t="s">
        <v>405</v>
      </c>
      <c r="F6" s="83" t="s">
        <v>406</v>
      </c>
      <c r="G6" s="83" t="s">
        <v>407</v>
      </c>
      <c r="H6" s="345" t="s">
        <v>408</v>
      </c>
      <c r="I6" s="345" t="s">
        <v>409</v>
      </c>
      <c r="J6" s="345" t="s">
        <v>410</v>
      </c>
      <c r="K6" s="345" t="s">
        <v>411</v>
      </c>
      <c r="L6" s="346" t="s">
        <v>412</v>
      </c>
      <c r="M6" s="346" t="s">
        <v>413</v>
      </c>
      <c r="N6" s="347" t="s">
        <v>414</v>
      </c>
      <c r="O6" s="347" t="s">
        <v>415</v>
      </c>
      <c r="P6" s="348" t="s">
        <v>416</v>
      </c>
      <c r="Q6" s="348" t="s">
        <v>411</v>
      </c>
      <c r="R6" s="349" t="s">
        <v>417</v>
      </c>
      <c r="S6" s="349" t="s">
        <v>418</v>
      </c>
      <c r="T6" s="350" t="s">
        <v>419</v>
      </c>
      <c r="U6" s="350" t="s">
        <v>420</v>
      </c>
      <c r="V6" s="340" t="s">
        <v>421</v>
      </c>
      <c r="W6" s="339" t="s">
        <v>196</v>
      </c>
      <c r="X6" s="340" t="s">
        <v>197</v>
      </c>
    </row>
    <row r="7" spans="1:24" ht="23.25">
      <c r="A7" s="54" t="s">
        <v>352</v>
      </c>
      <c r="B7" s="55">
        <v>735</v>
      </c>
      <c r="C7" s="101" t="s">
        <v>222</v>
      </c>
      <c r="D7" s="102">
        <v>1319981187633</v>
      </c>
      <c r="E7" s="56">
        <v>6</v>
      </c>
      <c r="F7" s="56"/>
      <c r="G7" s="56"/>
      <c r="H7" s="58">
        <v>3</v>
      </c>
      <c r="I7" s="58"/>
      <c r="J7" s="58"/>
      <c r="K7" s="58"/>
      <c r="L7" s="59">
        <v>3</v>
      </c>
      <c r="M7" s="59"/>
      <c r="N7" s="60">
        <v>3</v>
      </c>
      <c r="O7" s="61"/>
      <c r="P7" s="62">
        <v>2</v>
      </c>
      <c r="Q7" s="63"/>
      <c r="R7" s="64">
        <v>2</v>
      </c>
      <c r="S7" s="64"/>
      <c r="T7" s="65">
        <v>2</v>
      </c>
      <c r="U7" s="66"/>
      <c r="V7" s="338">
        <f aca="true" t="shared" si="0" ref="V7:V70">SUM(E7:U7)</f>
        <v>21</v>
      </c>
      <c r="W7" s="47">
        <f>LOOKUP(A7,'peso entidad'!$B$5:$B$49,'peso entidad'!$E$5:$E$49)</f>
        <v>5</v>
      </c>
      <c r="X7" s="47">
        <f aca="true" t="shared" si="1" ref="X7:X70">SUM(V7:W7)</f>
        <v>26</v>
      </c>
    </row>
    <row r="8" spans="1:24" ht="23.25">
      <c r="A8" s="67" t="s">
        <v>340</v>
      </c>
      <c r="B8" s="68">
        <v>897</v>
      </c>
      <c r="C8" s="103" t="s">
        <v>124</v>
      </c>
      <c r="D8" s="104">
        <v>1868767117575</v>
      </c>
      <c r="E8" s="69"/>
      <c r="F8" s="99">
        <v>4</v>
      </c>
      <c r="G8" s="69"/>
      <c r="H8" s="70">
        <v>3</v>
      </c>
      <c r="I8" s="70"/>
      <c r="J8" s="70"/>
      <c r="K8" s="70"/>
      <c r="L8" s="71">
        <v>3</v>
      </c>
      <c r="M8" s="71"/>
      <c r="N8" s="72">
        <v>3</v>
      </c>
      <c r="O8" s="73"/>
      <c r="P8" s="74">
        <v>2</v>
      </c>
      <c r="Q8" s="75"/>
      <c r="R8" s="76">
        <v>2</v>
      </c>
      <c r="S8" s="76"/>
      <c r="T8" s="77">
        <v>2</v>
      </c>
      <c r="U8" s="78"/>
      <c r="V8" s="46">
        <f t="shared" si="0"/>
        <v>19</v>
      </c>
      <c r="W8" s="47">
        <f>LOOKUP(A8,'peso entidad'!$B$5:$B$49,'peso entidad'!$E$5:$E$49)</f>
        <v>5</v>
      </c>
      <c r="X8" s="47">
        <f t="shared" si="1"/>
        <v>24</v>
      </c>
    </row>
    <row r="9" spans="1:24" ht="27">
      <c r="A9" s="67" t="s">
        <v>352</v>
      </c>
      <c r="B9" s="68">
        <v>730</v>
      </c>
      <c r="C9" s="103" t="s">
        <v>217</v>
      </c>
      <c r="D9" s="104">
        <v>1096373642585</v>
      </c>
      <c r="E9" s="69">
        <v>6</v>
      </c>
      <c r="F9" s="69"/>
      <c r="G9" s="69"/>
      <c r="H9" s="70">
        <v>3</v>
      </c>
      <c r="I9" s="70"/>
      <c r="J9" s="70"/>
      <c r="K9" s="70"/>
      <c r="L9" s="71"/>
      <c r="M9" s="71">
        <v>2</v>
      </c>
      <c r="N9" s="72">
        <v>3</v>
      </c>
      <c r="O9" s="73"/>
      <c r="P9" s="74">
        <v>2</v>
      </c>
      <c r="Q9" s="75"/>
      <c r="R9" s="76"/>
      <c r="S9" s="76">
        <v>0</v>
      </c>
      <c r="T9" s="77">
        <v>2</v>
      </c>
      <c r="U9" s="78"/>
      <c r="V9" s="46">
        <f t="shared" si="0"/>
        <v>18</v>
      </c>
      <c r="W9" s="47">
        <f>LOOKUP(A9,'peso entidad'!$B$5:$B$49,'peso entidad'!$E$5:$E$49)</f>
        <v>5</v>
      </c>
      <c r="X9" s="47">
        <f t="shared" si="1"/>
        <v>23</v>
      </c>
    </row>
    <row r="10" spans="1:24" ht="22.5">
      <c r="A10" s="67" t="s">
        <v>340</v>
      </c>
      <c r="B10" s="68">
        <v>262</v>
      </c>
      <c r="C10" s="103" t="s">
        <v>476</v>
      </c>
      <c r="D10" s="104">
        <v>2042506793646</v>
      </c>
      <c r="E10" s="69"/>
      <c r="F10" s="69">
        <v>4</v>
      </c>
      <c r="G10" s="83"/>
      <c r="H10" s="70">
        <v>3</v>
      </c>
      <c r="I10" s="70"/>
      <c r="J10" s="70"/>
      <c r="K10" s="70"/>
      <c r="L10" s="71">
        <v>3</v>
      </c>
      <c r="M10" s="71"/>
      <c r="N10" s="72">
        <v>3</v>
      </c>
      <c r="O10" s="73"/>
      <c r="P10" s="74"/>
      <c r="Q10" s="75">
        <v>0</v>
      </c>
      <c r="R10" s="76">
        <v>2</v>
      </c>
      <c r="S10" s="76"/>
      <c r="T10" s="77">
        <v>2</v>
      </c>
      <c r="U10" s="78"/>
      <c r="V10" s="46">
        <f t="shared" si="0"/>
        <v>17</v>
      </c>
      <c r="W10" s="47">
        <f>LOOKUP(A10,'peso entidad'!$B$5:$B$49,'peso entidad'!$E$5:$E$49)</f>
        <v>5</v>
      </c>
      <c r="X10" s="47">
        <f t="shared" si="1"/>
        <v>22</v>
      </c>
    </row>
    <row r="11" spans="1:24" ht="33.75">
      <c r="A11" s="67" t="s">
        <v>346</v>
      </c>
      <c r="B11" s="68">
        <v>874</v>
      </c>
      <c r="C11" s="103" t="s">
        <v>103</v>
      </c>
      <c r="D11" s="104">
        <v>4155499958903</v>
      </c>
      <c r="E11" s="69">
        <v>6</v>
      </c>
      <c r="F11" s="69"/>
      <c r="G11" s="69"/>
      <c r="H11" s="70">
        <v>3</v>
      </c>
      <c r="I11" s="70"/>
      <c r="J11" s="70"/>
      <c r="K11" s="70"/>
      <c r="L11" s="71">
        <v>3</v>
      </c>
      <c r="M11" s="71"/>
      <c r="N11" s="72"/>
      <c r="O11" s="73">
        <v>1</v>
      </c>
      <c r="P11" s="74"/>
      <c r="Q11" s="75">
        <v>0</v>
      </c>
      <c r="R11" s="76">
        <v>2</v>
      </c>
      <c r="S11" s="76"/>
      <c r="T11" s="77">
        <v>2</v>
      </c>
      <c r="U11" s="78"/>
      <c r="V11" s="46">
        <f t="shared" si="0"/>
        <v>17</v>
      </c>
      <c r="W11" s="47">
        <f>LOOKUP(A11,'peso entidad'!$B$5:$B$49,'peso entidad'!$E$5:$E$49)</f>
        <v>5</v>
      </c>
      <c r="X11" s="47">
        <f t="shared" si="1"/>
        <v>22</v>
      </c>
    </row>
    <row r="12" spans="1:24" ht="22.5">
      <c r="A12" s="67" t="s">
        <v>340</v>
      </c>
      <c r="B12" s="68">
        <v>898</v>
      </c>
      <c r="C12" s="103" t="s">
        <v>125</v>
      </c>
      <c r="D12" s="104">
        <v>4955549262845</v>
      </c>
      <c r="E12" s="69">
        <v>6</v>
      </c>
      <c r="F12" s="69"/>
      <c r="G12" s="69"/>
      <c r="H12" s="70">
        <v>3</v>
      </c>
      <c r="I12" s="70"/>
      <c r="J12" s="70"/>
      <c r="K12" s="70"/>
      <c r="L12" s="71">
        <v>3</v>
      </c>
      <c r="M12" s="71"/>
      <c r="N12" s="72"/>
      <c r="O12" s="73">
        <v>1</v>
      </c>
      <c r="P12" s="74"/>
      <c r="Q12" s="75">
        <v>0</v>
      </c>
      <c r="R12" s="76">
        <v>2</v>
      </c>
      <c r="S12" s="76"/>
      <c r="T12" s="77">
        <v>2</v>
      </c>
      <c r="U12" s="78"/>
      <c r="V12" s="46">
        <f t="shared" si="0"/>
        <v>17</v>
      </c>
      <c r="W12" s="47">
        <f>LOOKUP(A12,'peso entidad'!$B$5:$B$49,'peso entidad'!$E$5:$E$49)</f>
        <v>5</v>
      </c>
      <c r="X12" s="47">
        <f t="shared" si="1"/>
        <v>22</v>
      </c>
    </row>
    <row r="13" spans="1:24" ht="19.5">
      <c r="A13" s="67" t="s">
        <v>355</v>
      </c>
      <c r="B13" s="68">
        <v>488</v>
      </c>
      <c r="C13" s="103" t="s">
        <v>35</v>
      </c>
      <c r="D13" s="104">
        <v>1700035510459</v>
      </c>
      <c r="E13" s="69">
        <v>6</v>
      </c>
      <c r="F13" s="69"/>
      <c r="G13" s="69"/>
      <c r="H13" s="70">
        <v>3</v>
      </c>
      <c r="I13" s="70"/>
      <c r="J13" s="70"/>
      <c r="K13" s="70"/>
      <c r="L13" s="71"/>
      <c r="M13" s="71">
        <v>2</v>
      </c>
      <c r="N13" s="72">
        <v>3</v>
      </c>
      <c r="O13" s="73"/>
      <c r="P13" s="74"/>
      <c r="Q13" s="75">
        <v>0</v>
      </c>
      <c r="R13" s="76"/>
      <c r="S13" s="76">
        <v>0</v>
      </c>
      <c r="T13" s="77">
        <v>2</v>
      </c>
      <c r="U13" s="78"/>
      <c r="V13" s="46">
        <f t="shared" si="0"/>
        <v>16</v>
      </c>
      <c r="W13" s="47">
        <f>LOOKUP(A13,'peso entidad'!$B$5:$B$49,'peso entidad'!$E$5:$E$49)</f>
        <v>5</v>
      </c>
      <c r="X13" s="47">
        <f t="shared" si="1"/>
        <v>21</v>
      </c>
    </row>
    <row r="14" spans="1:24" ht="23.25">
      <c r="A14" s="67" t="s">
        <v>352</v>
      </c>
      <c r="B14" s="68">
        <v>721</v>
      </c>
      <c r="C14" s="103" t="s">
        <v>208</v>
      </c>
      <c r="D14" s="104">
        <v>188868657419</v>
      </c>
      <c r="E14" s="69"/>
      <c r="F14" s="69"/>
      <c r="G14" s="69">
        <v>1</v>
      </c>
      <c r="H14" s="70">
        <v>3</v>
      </c>
      <c r="I14" s="70"/>
      <c r="J14" s="70"/>
      <c r="K14" s="70"/>
      <c r="L14" s="71">
        <v>3</v>
      </c>
      <c r="M14" s="71"/>
      <c r="N14" s="72">
        <v>3</v>
      </c>
      <c r="O14" s="73"/>
      <c r="P14" s="74">
        <v>2</v>
      </c>
      <c r="Q14" s="75">
        <v>0</v>
      </c>
      <c r="R14" s="76">
        <v>2</v>
      </c>
      <c r="S14" s="76"/>
      <c r="T14" s="77">
        <v>2</v>
      </c>
      <c r="U14" s="78"/>
      <c r="V14" s="46">
        <f t="shared" si="0"/>
        <v>16</v>
      </c>
      <c r="W14" s="47">
        <f>LOOKUP(A14,'peso entidad'!$B$5:$B$49,'peso entidad'!$E$5:$E$49)</f>
        <v>5</v>
      </c>
      <c r="X14" s="47">
        <f t="shared" si="1"/>
        <v>21</v>
      </c>
    </row>
    <row r="15" spans="1:24" ht="23.25">
      <c r="A15" s="67" t="s">
        <v>352</v>
      </c>
      <c r="B15" s="68">
        <v>739</v>
      </c>
      <c r="C15" s="103" t="s">
        <v>225</v>
      </c>
      <c r="D15" s="104">
        <v>701181063059</v>
      </c>
      <c r="E15" s="69"/>
      <c r="F15" s="69">
        <v>4</v>
      </c>
      <c r="G15" s="69"/>
      <c r="H15" s="70">
        <v>3</v>
      </c>
      <c r="I15" s="70"/>
      <c r="J15" s="70"/>
      <c r="K15" s="70"/>
      <c r="L15" s="71"/>
      <c r="M15" s="71">
        <v>2</v>
      </c>
      <c r="N15" s="72">
        <v>3</v>
      </c>
      <c r="O15" s="73"/>
      <c r="P15" s="74"/>
      <c r="Q15" s="75">
        <v>0</v>
      </c>
      <c r="R15" s="76">
        <v>2</v>
      </c>
      <c r="S15" s="76"/>
      <c r="T15" s="77">
        <v>2</v>
      </c>
      <c r="U15" s="78"/>
      <c r="V15" s="46">
        <f t="shared" si="0"/>
        <v>16</v>
      </c>
      <c r="W15" s="47">
        <f>LOOKUP(A15,'peso entidad'!$B$5:$B$49,'peso entidad'!$E$5:$E$49)</f>
        <v>5</v>
      </c>
      <c r="X15" s="47">
        <f t="shared" si="1"/>
        <v>21</v>
      </c>
    </row>
    <row r="16" spans="1:24" ht="23.25">
      <c r="A16" s="116" t="s">
        <v>352</v>
      </c>
      <c r="B16" s="117">
        <v>756</v>
      </c>
      <c r="C16" s="118" t="s">
        <v>242</v>
      </c>
      <c r="D16" s="119">
        <v>2320480000</v>
      </c>
      <c r="E16" s="120"/>
      <c r="F16" s="120"/>
      <c r="G16" s="120">
        <v>1</v>
      </c>
      <c r="H16" s="121">
        <v>3</v>
      </c>
      <c r="I16" s="121"/>
      <c r="J16" s="121"/>
      <c r="K16" s="121"/>
      <c r="L16" s="122">
        <v>3</v>
      </c>
      <c r="M16" s="122"/>
      <c r="N16" s="123">
        <v>3</v>
      </c>
      <c r="O16" s="124"/>
      <c r="P16" s="125">
        <v>2</v>
      </c>
      <c r="Q16" s="126"/>
      <c r="R16" s="127">
        <v>2</v>
      </c>
      <c r="S16" s="127"/>
      <c r="T16" s="128">
        <v>2</v>
      </c>
      <c r="U16" s="129"/>
      <c r="V16" s="130">
        <f t="shared" si="0"/>
        <v>16</v>
      </c>
      <c r="W16" s="131">
        <f>LOOKUP(A16,'peso entidad'!$B$5:$B$49,'peso entidad'!$E$5:$E$49)</f>
        <v>5</v>
      </c>
      <c r="X16" s="131">
        <f t="shared" si="1"/>
        <v>21</v>
      </c>
    </row>
    <row r="17" spans="1:24" ht="19.5">
      <c r="A17" s="67" t="s">
        <v>349</v>
      </c>
      <c r="B17" s="68">
        <v>809</v>
      </c>
      <c r="C17" s="103" t="s">
        <v>293</v>
      </c>
      <c r="D17" s="104">
        <v>3300859181114</v>
      </c>
      <c r="E17" s="69">
        <v>6</v>
      </c>
      <c r="F17" s="69"/>
      <c r="G17" s="69"/>
      <c r="H17" s="70"/>
      <c r="I17" s="70"/>
      <c r="J17" s="70">
        <v>1</v>
      </c>
      <c r="K17" s="70"/>
      <c r="L17" s="71">
        <v>3</v>
      </c>
      <c r="M17" s="71"/>
      <c r="N17" s="72">
        <v>3</v>
      </c>
      <c r="O17" s="73"/>
      <c r="P17" s="74">
        <v>2</v>
      </c>
      <c r="Q17" s="75">
        <v>0</v>
      </c>
      <c r="R17" s="76"/>
      <c r="S17" s="76">
        <v>0</v>
      </c>
      <c r="T17" s="77"/>
      <c r="U17" s="78">
        <v>1</v>
      </c>
      <c r="V17" s="46">
        <f t="shared" si="0"/>
        <v>16</v>
      </c>
      <c r="W17" s="47">
        <f>LOOKUP(A17,'peso entidad'!$B$5:$B$49,'peso entidad'!$E$5:$E$49)</f>
        <v>5</v>
      </c>
      <c r="X17" s="47">
        <f t="shared" si="1"/>
        <v>21</v>
      </c>
    </row>
    <row r="18" spans="1:24" ht="23.25">
      <c r="A18" s="67" t="s">
        <v>340</v>
      </c>
      <c r="B18" s="68">
        <v>889</v>
      </c>
      <c r="C18" s="103" t="s">
        <v>118</v>
      </c>
      <c r="D18" s="104">
        <v>1692491147000</v>
      </c>
      <c r="E18" s="69"/>
      <c r="F18" s="69">
        <v>4</v>
      </c>
      <c r="G18" s="69"/>
      <c r="H18" s="70"/>
      <c r="I18" s="70">
        <v>2</v>
      </c>
      <c r="J18" s="70"/>
      <c r="K18" s="70"/>
      <c r="L18" s="71">
        <v>3</v>
      </c>
      <c r="M18" s="71"/>
      <c r="N18" s="72">
        <v>3</v>
      </c>
      <c r="O18" s="73"/>
      <c r="P18" s="74"/>
      <c r="Q18" s="75">
        <v>0</v>
      </c>
      <c r="R18" s="76">
        <v>2</v>
      </c>
      <c r="S18" s="76"/>
      <c r="T18" s="77">
        <v>2</v>
      </c>
      <c r="U18" s="78"/>
      <c r="V18" s="46">
        <f t="shared" si="0"/>
        <v>16</v>
      </c>
      <c r="W18" s="47">
        <f>LOOKUP(A18,'peso entidad'!$B$5:$B$49,'peso entidad'!$E$5:$E$49)</f>
        <v>5</v>
      </c>
      <c r="X18" s="47">
        <f t="shared" si="1"/>
        <v>21</v>
      </c>
    </row>
    <row r="19" spans="1:24" ht="15">
      <c r="A19" s="67" t="s">
        <v>356</v>
      </c>
      <c r="B19" s="68">
        <v>339</v>
      </c>
      <c r="C19" s="103" t="s">
        <v>488</v>
      </c>
      <c r="D19" s="104">
        <v>573958748586</v>
      </c>
      <c r="E19" s="69">
        <v>6</v>
      </c>
      <c r="F19" s="69"/>
      <c r="G19" s="69"/>
      <c r="H19" s="70"/>
      <c r="I19" s="70"/>
      <c r="J19" s="70">
        <v>1</v>
      </c>
      <c r="K19" s="70"/>
      <c r="L19" s="71"/>
      <c r="M19" s="71">
        <v>2</v>
      </c>
      <c r="N19" s="72">
        <v>3</v>
      </c>
      <c r="O19" s="73"/>
      <c r="P19" s="74">
        <v>2</v>
      </c>
      <c r="Q19" s="75">
        <v>0</v>
      </c>
      <c r="R19" s="76"/>
      <c r="S19" s="76">
        <v>0</v>
      </c>
      <c r="T19" s="77"/>
      <c r="U19" s="78">
        <v>1</v>
      </c>
      <c r="V19" s="46">
        <f t="shared" si="0"/>
        <v>15</v>
      </c>
      <c r="W19" s="47">
        <f>LOOKUP(A19,'peso entidad'!$B$5:$B$49,'peso entidad'!$E$5:$E$49)</f>
        <v>5</v>
      </c>
      <c r="X19" s="47">
        <f t="shared" si="1"/>
        <v>20</v>
      </c>
    </row>
    <row r="20" spans="1:24" ht="34.5">
      <c r="A20" s="67" t="s">
        <v>358</v>
      </c>
      <c r="B20" s="68">
        <v>408</v>
      </c>
      <c r="C20" s="103" t="s">
        <v>10</v>
      </c>
      <c r="D20" s="104">
        <v>720720554231</v>
      </c>
      <c r="E20" s="69">
        <v>6</v>
      </c>
      <c r="F20" s="69"/>
      <c r="G20" s="69"/>
      <c r="H20" s="70"/>
      <c r="I20" s="70"/>
      <c r="J20" s="70">
        <v>1</v>
      </c>
      <c r="K20" s="70">
        <v>0</v>
      </c>
      <c r="L20" s="71"/>
      <c r="M20" s="71">
        <v>2</v>
      </c>
      <c r="N20" s="72">
        <v>3</v>
      </c>
      <c r="O20" s="73"/>
      <c r="P20" s="74">
        <v>2</v>
      </c>
      <c r="Q20" s="75">
        <v>0</v>
      </c>
      <c r="R20" s="76"/>
      <c r="S20" s="76">
        <v>0</v>
      </c>
      <c r="T20" s="77"/>
      <c r="U20" s="78">
        <v>1</v>
      </c>
      <c r="V20" s="46">
        <f t="shared" si="0"/>
        <v>15</v>
      </c>
      <c r="W20" s="47">
        <f>LOOKUP(A20,'peso entidad'!$B$5:$B$49,'peso entidad'!$E$5:$E$49)</f>
        <v>5</v>
      </c>
      <c r="X20" s="47">
        <f t="shared" si="1"/>
        <v>20</v>
      </c>
    </row>
    <row r="21" spans="1:24" ht="23.25">
      <c r="A21" s="67" t="s">
        <v>340</v>
      </c>
      <c r="B21" s="68">
        <v>901</v>
      </c>
      <c r="C21" s="103" t="s">
        <v>128</v>
      </c>
      <c r="D21" s="104">
        <v>1143019988666</v>
      </c>
      <c r="E21" s="69"/>
      <c r="F21" s="69"/>
      <c r="G21" s="69">
        <v>1</v>
      </c>
      <c r="H21" s="70">
        <v>3</v>
      </c>
      <c r="I21" s="70"/>
      <c r="J21" s="70"/>
      <c r="K21" s="70"/>
      <c r="L21" s="71"/>
      <c r="M21" s="71">
        <v>2</v>
      </c>
      <c r="N21" s="72">
        <v>3</v>
      </c>
      <c r="O21" s="73"/>
      <c r="P21" s="74">
        <v>2</v>
      </c>
      <c r="Q21" s="75"/>
      <c r="R21" s="76">
        <v>2</v>
      </c>
      <c r="S21" s="76"/>
      <c r="T21" s="77">
        <v>2</v>
      </c>
      <c r="U21" s="78"/>
      <c r="V21" s="46">
        <f t="shared" si="0"/>
        <v>15</v>
      </c>
      <c r="W21" s="47">
        <f>LOOKUP(A21,'peso entidad'!$B$5:$B$49,'peso entidad'!$E$5:$E$49)</f>
        <v>5</v>
      </c>
      <c r="X21" s="47">
        <f t="shared" si="1"/>
        <v>20</v>
      </c>
    </row>
    <row r="22" spans="1:24" ht="19.5">
      <c r="A22" s="67" t="s">
        <v>356</v>
      </c>
      <c r="B22" s="68">
        <v>7254</v>
      </c>
      <c r="C22" s="103" t="s">
        <v>190</v>
      </c>
      <c r="D22" s="104">
        <v>393892378475</v>
      </c>
      <c r="E22" s="69">
        <v>6</v>
      </c>
      <c r="F22" s="69"/>
      <c r="G22" s="69"/>
      <c r="H22" s="70"/>
      <c r="I22" s="70">
        <v>2</v>
      </c>
      <c r="J22" s="70"/>
      <c r="K22" s="70"/>
      <c r="L22" s="71">
        <v>3</v>
      </c>
      <c r="M22" s="71"/>
      <c r="N22" s="72"/>
      <c r="O22" s="73"/>
      <c r="P22" s="74">
        <v>2</v>
      </c>
      <c r="Q22" s="75">
        <v>0</v>
      </c>
      <c r="R22" s="76">
        <v>2</v>
      </c>
      <c r="S22" s="76"/>
      <c r="T22" s="77"/>
      <c r="U22" s="78"/>
      <c r="V22" s="46">
        <f t="shared" si="0"/>
        <v>15</v>
      </c>
      <c r="W22" s="47">
        <f>LOOKUP(A22,'peso entidad'!$B$5:$B$49,'peso entidad'!$E$5:$E$49)</f>
        <v>5</v>
      </c>
      <c r="X22" s="47">
        <f t="shared" si="1"/>
        <v>20</v>
      </c>
    </row>
    <row r="23" spans="1:24" ht="34.5">
      <c r="A23" s="67" t="s">
        <v>372</v>
      </c>
      <c r="B23" s="68">
        <v>722</v>
      </c>
      <c r="C23" s="103" t="s">
        <v>209</v>
      </c>
      <c r="D23" s="104">
        <v>135343654783</v>
      </c>
      <c r="E23" s="69">
        <v>6</v>
      </c>
      <c r="F23" s="69"/>
      <c r="G23" s="69"/>
      <c r="H23" s="70">
        <v>3</v>
      </c>
      <c r="I23" s="70"/>
      <c r="J23" s="70"/>
      <c r="K23" s="70"/>
      <c r="L23" s="71">
        <v>3</v>
      </c>
      <c r="M23" s="71"/>
      <c r="N23" s="72">
        <v>3</v>
      </c>
      <c r="O23" s="73"/>
      <c r="P23" s="74"/>
      <c r="Q23" s="75">
        <v>0</v>
      </c>
      <c r="R23" s="76">
        <v>2</v>
      </c>
      <c r="S23" s="76"/>
      <c r="T23" s="77">
        <v>2</v>
      </c>
      <c r="U23" s="78"/>
      <c r="V23" s="46">
        <f t="shared" si="0"/>
        <v>19</v>
      </c>
      <c r="W23" s="47">
        <f>LOOKUP(A23,'peso entidad'!$B$5:$B$49,'peso entidad'!$E$5:$E$49)</f>
        <v>0</v>
      </c>
      <c r="X23" s="47">
        <f t="shared" si="1"/>
        <v>19</v>
      </c>
    </row>
    <row r="24" spans="1:24" ht="34.5">
      <c r="A24" s="67" t="s">
        <v>358</v>
      </c>
      <c r="B24" s="68">
        <v>680</v>
      </c>
      <c r="C24" s="103" t="s">
        <v>51</v>
      </c>
      <c r="D24" s="104">
        <v>355194224000</v>
      </c>
      <c r="E24" s="69"/>
      <c r="F24" s="69">
        <v>4</v>
      </c>
      <c r="G24" s="69"/>
      <c r="H24" s="70"/>
      <c r="I24" s="70"/>
      <c r="J24" s="70">
        <v>1</v>
      </c>
      <c r="K24" s="70">
        <v>0</v>
      </c>
      <c r="L24" s="71"/>
      <c r="M24" s="71">
        <v>2</v>
      </c>
      <c r="N24" s="72">
        <v>3</v>
      </c>
      <c r="O24" s="73"/>
      <c r="P24" s="74">
        <v>2</v>
      </c>
      <c r="Q24" s="75">
        <v>0</v>
      </c>
      <c r="R24" s="76"/>
      <c r="S24" s="76">
        <v>0</v>
      </c>
      <c r="T24" s="77">
        <v>2</v>
      </c>
      <c r="U24" s="78"/>
      <c r="V24" s="46">
        <f t="shared" si="0"/>
        <v>14</v>
      </c>
      <c r="W24" s="47">
        <f>LOOKUP(A24,'peso entidad'!$B$5:$B$49,'peso entidad'!$E$5:$E$49)</f>
        <v>5</v>
      </c>
      <c r="X24" s="47">
        <f t="shared" si="1"/>
        <v>19</v>
      </c>
    </row>
    <row r="25" spans="1:24" ht="23.25">
      <c r="A25" s="116" t="s">
        <v>352</v>
      </c>
      <c r="B25" s="117">
        <v>749</v>
      </c>
      <c r="C25" s="118" t="s">
        <v>235</v>
      </c>
      <c r="D25" s="119">
        <v>11441544550</v>
      </c>
      <c r="E25" s="120"/>
      <c r="F25" s="120"/>
      <c r="G25" s="120">
        <v>1</v>
      </c>
      <c r="H25" s="121">
        <v>3</v>
      </c>
      <c r="I25" s="121"/>
      <c r="J25" s="121"/>
      <c r="K25" s="121"/>
      <c r="L25" s="122">
        <v>3</v>
      </c>
      <c r="M25" s="122"/>
      <c r="N25" s="123">
        <v>3</v>
      </c>
      <c r="O25" s="124"/>
      <c r="P25" s="125">
        <v>2</v>
      </c>
      <c r="Q25" s="126">
        <v>0</v>
      </c>
      <c r="R25" s="127">
        <v>1</v>
      </c>
      <c r="S25" s="127"/>
      <c r="T25" s="128">
        <v>1</v>
      </c>
      <c r="U25" s="129"/>
      <c r="V25" s="130">
        <f t="shared" si="0"/>
        <v>14</v>
      </c>
      <c r="W25" s="131">
        <f>LOOKUP(A25,'peso entidad'!$B$5:$B$49,'peso entidad'!$E$5:$E$49)</f>
        <v>5</v>
      </c>
      <c r="X25" s="131">
        <f t="shared" si="1"/>
        <v>19</v>
      </c>
    </row>
    <row r="26" spans="1:24" ht="34.5">
      <c r="A26" s="67" t="s">
        <v>346</v>
      </c>
      <c r="B26" s="68">
        <v>869</v>
      </c>
      <c r="C26" s="103" t="s">
        <v>98</v>
      </c>
      <c r="D26" s="104">
        <v>1176636710661</v>
      </c>
      <c r="E26" s="69"/>
      <c r="F26" s="69"/>
      <c r="G26" s="69">
        <v>1</v>
      </c>
      <c r="H26" s="70"/>
      <c r="I26" s="70">
        <v>2</v>
      </c>
      <c r="J26" s="70"/>
      <c r="K26" s="70"/>
      <c r="L26" s="71">
        <v>3</v>
      </c>
      <c r="M26" s="71"/>
      <c r="N26" s="72">
        <v>3</v>
      </c>
      <c r="O26" s="73"/>
      <c r="P26" s="74">
        <v>2</v>
      </c>
      <c r="Q26" s="75"/>
      <c r="R26" s="76">
        <v>2</v>
      </c>
      <c r="S26" s="76"/>
      <c r="T26" s="77"/>
      <c r="U26" s="78">
        <v>1</v>
      </c>
      <c r="V26" s="46">
        <f t="shared" si="0"/>
        <v>14</v>
      </c>
      <c r="W26" s="47">
        <f>LOOKUP(A26,'peso entidad'!$B$5:$B$49,'peso entidad'!$E$5:$E$49)</f>
        <v>5</v>
      </c>
      <c r="X26" s="47">
        <f t="shared" si="1"/>
        <v>19</v>
      </c>
    </row>
    <row r="27" spans="1:24" ht="34.5">
      <c r="A27" s="67" t="s">
        <v>346</v>
      </c>
      <c r="B27" s="68">
        <v>875</v>
      </c>
      <c r="C27" s="103" t="s">
        <v>104</v>
      </c>
      <c r="D27" s="104">
        <v>1315860409098</v>
      </c>
      <c r="E27" s="69"/>
      <c r="F27" s="69"/>
      <c r="G27" s="69">
        <v>1</v>
      </c>
      <c r="H27" s="70">
        <v>3</v>
      </c>
      <c r="I27" s="70"/>
      <c r="J27" s="70"/>
      <c r="K27" s="70"/>
      <c r="L27" s="71">
        <v>3</v>
      </c>
      <c r="M27" s="71"/>
      <c r="N27" s="72">
        <v>3</v>
      </c>
      <c r="O27" s="73"/>
      <c r="P27" s="74"/>
      <c r="Q27" s="75">
        <v>0</v>
      </c>
      <c r="R27" s="76">
        <v>2</v>
      </c>
      <c r="S27" s="76"/>
      <c r="T27" s="77">
        <v>2</v>
      </c>
      <c r="U27" s="78"/>
      <c r="V27" s="46">
        <f t="shared" si="0"/>
        <v>14</v>
      </c>
      <c r="W27" s="47">
        <f>LOOKUP(A27,'peso entidad'!$B$5:$B$49,'peso entidad'!$E$5:$E$49)</f>
        <v>5</v>
      </c>
      <c r="X27" s="47">
        <f t="shared" si="1"/>
        <v>19</v>
      </c>
    </row>
    <row r="28" spans="1:24" ht="34.5">
      <c r="A28" s="67" t="s">
        <v>346</v>
      </c>
      <c r="B28" s="68">
        <v>880</v>
      </c>
      <c r="C28" s="103" t="s">
        <v>109</v>
      </c>
      <c r="D28" s="104">
        <v>331470040733</v>
      </c>
      <c r="E28" s="69"/>
      <c r="F28" s="69"/>
      <c r="G28" s="69">
        <v>1</v>
      </c>
      <c r="H28" s="70">
        <v>3</v>
      </c>
      <c r="I28" s="70"/>
      <c r="J28" s="70"/>
      <c r="K28" s="70"/>
      <c r="L28" s="71">
        <v>3</v>
      </c>
      <c r="M28" s="71"/>
      <c r="N28" s="72">
        <v>3</v>
      </c>
      <c r="O28" s="73"/>
      <c r="P28" s="74"/>
      <c r="Q28" s="75">
        <v>0</v>
      </c>
      <c r="R28" s="76">
        <v>2</v>
      </c>
      <c r="S28" s="76"/>
      <c r="T28" s="77">
        <v>2</v>
      </c>
      <c r="U28" s="78"/>
      <c r="V28" s="46">
        <f t="shared" si="0"/>
        <v>14</v>
      </c>
      <c r="W28" s="47">
        <f>LOOKUP(A28,'peso entidad'!$B$5:$B$49,'peso entidad'!$E$5:$E$49)</f>
        <v>5</v>
      </c>
      <c r="X28" s="47">
        <f t="shared" si="1"/>
        <v>19</v>
      </c>
    </row>
    <row r="29" spans="1:24" ht="23.25">
      <c r="A29" s="67" t="s">
        <v>340</v>
      </c>
      <c r="B29" s="68">
        <v>900</v>
      </c>
      <c r="C29" s="103" t="s">
        <v>127</v>
      </c>
      <c r="D29" s="104">
        <v>469116156946</v>
      </c>
      <c r="E29" s="69"/>
      <c r="F29" s="69"/>
      <c r="G29" s="69">
        <v>1</v>
      </c>
      <c r="H29" s="70">
        <v>3</v>
      </c>
      <c r="I29" s="70"/>
      <c r="J29" s="70"/>
      <c r="K29" s="70"/>
      <c r="L29" s="71">
        <v>3</v>
      </c>
      <c r="M29" s="71"/>
      <c r="N29" s="72">
        <v>3</v>
      </c>
      <c r="O29" s="73"/>
      <c r="P29" s="74"/>
      <c r="Q29" s="75">
        <v>0</v>
      </c>
      <c r="R29" s="76">
        <v>2</v>
      </c>
      <c r="S29" s="76"/>
      <c r="T29" s="77">
        <v>2</v>
      </c>
      <c r="U29" s="78"/>
      <c r="V29" s="46">
        <f t="shared" si="0"/>
        <v>14</v>
      </c>
      <c r="W29" s="47">
        <f>LOOKUP(A29,'peso entidad'!$B$5:$B$49,'peso entidad'!$E$5:$E$49)</f>
        <v>5</v>
      </c>
      <c r="X29" s="47">
        <f t="shared" si="1"/>
        <v>19</v>
      </c>
    </row>
    <row r="30" spans="1:24" ht="23.25">
      <c r="A30" s="67" t="s">
        <v>340</v>
      </c>
      <c r="B30" s="68">
        <v>4248</v>
      </c>
      <c r="C30" s="103" t="s">
        <v>178</v>
      </c>
      <c r="D30" s="104">
        <v>788164134928</v>
      </c>
      <c r="E30" s="69"/>
      <c r="F30" s="69"/>
      <c r="G30" s="69">
        <v>1</v>
      </c>
      <c r="H30" s="70">
        <v>3</v>
      </c>
      <c r="I30" s="70"/>
      <c r="J30" s="70"/>
      <c r="K30" s="70"/>
      <c r="L30" s="71">
        <v>3</v>
      </c>
      <c r="M30" s="71"/>
      <c r="N30" s="72">
        <v>3</v>
      </c>
      <c r="O30" s="73"/>
      <c r="P30" s="74"/>
      <c r="Q30" s="75">
        <v>0</v>
      </c>
      <c r="R30" s="76">
        <v>2</v>
      </c>
      <c r="S30" s="76"/>
      <c r="T30" s="77">
        <v>2</v>
      </c>
      <c r="U30" s="78"/>
      <c r="V30" s="46">
        <f t="shared" si="0"/>
        <v>14</v>
      </c>
      <c r="W30" s="47">
        <f>LOOKUP(A30,'peso entidad'!$B$5:$B$49,'peso entidad'!$E$5:$E$49)</f>
        <v>5</v>
      </c>
      <c r="X30" s="47">
        <f t="shared" si="1"/>
        <v>19</v>
      </c>
    </row>
    <row r="31" spans="1:24" ht="23.25">
      <c r="A31" s="67" t="s">
        <v>343</v>
      </c>
      <c r="B31" s="68">
        <v>7251</v>
      </c>
      <c r="C31" s="103" t="s">
        <v>188</v>
      </c>
      <c r="D31" s="104">
        <v>8779418675216</v>
      </c>
      <c r="E31" s="69">
        <v>6</v>
      </c>
      <c r="F31" s="69"/>
      <c r="G31" s="69"/>
      <c r="H31" s="70"/>
      <c r="I31" s="70"/>
      <c r="J31" s="70">
        <v>1</v>
      </c>
      <c r="K31" s="70"/>
      <c r="L31" s="71"/>
      <c r="M31" s="71">
        <v>2</v>
      </c>
      <c r="N31" s="72"/>
      <c r="O31" s="73">
        <v>1</v>
      </c>
      <c r="P31" s="74">
        <v>2</v>
      </c>
      <c r="Q31" s="75">
        <v>0</v>
      </c>
      <c r="R31" s="76"/>
      <c r="S31" s="76">
        <v>0</v>
      </c>
      <c r="T31" s="77">
        <v>2</v>
      </c>
      <c r="U31" s="78"/>
      <c r="V31" s="46">
        <f t="shared" si="0"/>
        <v>14</v>
      </c>
      <c r="W31" s="47">
        <f>LOOKUP(A31,'peso entidad'!$B$5:$B$49,'peso entidad'!$E$5:$E$49)</f>
        <v>5</v>
      </c>
      <c r="X31" s="47">
        <f t="shared" si="1"/>
        <v>19</v>
      </c>
    </row>
    <row r="32" spans="1:24" ht="23.25">
      <c r="A32" s="67" t="s">
        <v>374</v>
      </c>
      <c r="B32" s="68">
        <v>767</v>
      </c>
      <c r="C32" s="103" t="s">
        <v>252</v>
      </c>
      <c r="D32" s="104">
        <v>84523991033</v>
      </c>
      <c r="E32" s="69">
        <v>6</v>
      </c>
      <c r="F32" s="69"/>
      <c r="G32" s="69"/>
      <c r="H32" s="70"/>
      <c r="I32" s="70">
        <v>2</v>
      </c>
      <c r="J32" s="70"/>
      <c r="K32" s="70"/>
      <c r="L32" s="71">
        <v>3</v>
      </c>
      <c r="M32" s="71"/>
      <c r="N32" s="72">
        <v>3</v>
      </c>
      <c r="O32" s="73"/>
      <c r="P32" s="74"/>
      <c r="Q32" s="75">
        <v>0</v>
      </c>
      <c r="R32" s="76">
        <v>2</v>
      </c>
      <c r="S32" s="76"/>
      <c r="T32" s="77">
        <v>2</v>
      </c>
      <c r="U32" s="78"/>
      <c r="V32" s="46">
        <f t="shared" si="0"/>
        <v>18</v>
      </c>
      <c r="W32" s="47">
        <f>LOOKUP(A32,'peso entidad'!$B$5:$B$49,'peso entidad'!$E$5:$E$49)</f>
        <v>0</v>
      </c>
      <c r="X32" s="47">
        <f t="shared" si="1"/>
        <v>18</v>
      </c>
    </row>
    <row r="33" spans="1:24" ht="19.5">
      <c r="A33" s="67" t="s">
        <v>338</v>
      </c>
      <c r="B33" s="68">
        <v>3075</v>
      </c>
      <c r="C33" s="103" t="s">
        <v>174</v>
      </c>
      <c r="D33" s="104">
        <v>140915346787</v>
      </c>
      <c r="E33" s="69">
        <v>6</v>
      </c>
      <c r="F33" s="69"/>
      <c r="G33" s="69"/>
      <c r="H33" s="70">
        <v>3</v>
      </c>
      <c r="I33" s="70"/>
      <c r="J33" s="70"/>
      <c r="K33" s="70"/>
      <c r="L33" s="71"/>
      <c r="M33" s="71">
        <v>2</v>
      </c>
      <c r="N33" s="72">
        <v>3</v>
      </c>
      <c r="O33" s="73"/>
      <c r="P33" s="74"/>
      <c r="Q33" s="75">
        <v>0</v>
      </c>
      <c r="R33" s="76">
        <v>2</v>
      </c>
      <c r="S33" s="76"/>
      <c r="T33" s="77">
        <v>2</v>
      </c>
      <c r="U33" s="78"/>
      <c r="V33" s="46">
        <f t="shared" si="0"/>
        <v>18</v>
      </c>
      <c r="W33" s="47">
        <f>LOOKUP(A33,'peso entidad'!$B$5:$B$49,'peso entidad'!$E$5:$E$49)</f>
        <v>0</v>
      </c>
      <c r="X33" s="47">
        <f t="shared" si="1"/>
        <v>18</v>
      </c>
    </row>
    <row r="34" spans="1:24" ht="23.25">
      <c r="A34" s="67" t="s">
        <v>353</v>
      </c>
      <c r="B34" s="68">
        <v>54</v>
      </c>
      <c r="C34" s="103" t="s">
        <v>443</v>
      </c>
      <c r="D34" s="104">
        <v>657831191879</v>
      </c>
      <c r="E34" s="69">
        <v>6</v>
      </c>
      <c r="F34" s="69"/>
      <c r="G34" s="69"/>
      <c r="H34" s="70"/>
      <c r="I34" s="70"/>
      <c r="J34" s="70"/>
      <c r="K34" s="70">
        <v>0</v>
      </c>
      <c r="L34" s="71">
        <v>3</v>
      </c>
      <c r="M34" s="71"/>
      <c r="N34" s="72">
        <v>3</v>
      </c>
      <c r="O34" s="73"/>
      <c r="P34" s="74"/>
      <c r="Q34" s="75">
        <v>0</v>
      </c>
      <c r="R34" s="76"/>
      <c r="S34" s="76">
        <v>0</v>
      </c>
      <c r="T34" s="77"/>
      <c r="U34" s="78">
        <v>1</v>
      </c>
      <c r="V34" s="46">
        <f t="shared" si="0"/>
        <v>13</v>
      </c>
      <c r="W34" s="47">
        <f>LOOKUP(A34,'peso entidad'!$B$5:$B$49,'peso entidad'!$E$5:$E$49)</f>
        <v>5</v>
      </c>
      <c r="X34" s="47">
        <f t="shared" si="1"/>
        <v>18</v>
      </c>
    </row>
    <row r="35" spans="1:24" ht="34.5">
      <c r="A35" s="67" t="s">
        <v>346</v>
      </c>
      <c r="B35" s="68">
        <v>872</v>
      </c>
      <c r="C35" s="103" t="s">
        <v>101</v>
      </c>
      <c r="D35" s="104">
        <v>4727325000</v>
      </c>
      <c r="E35" s="69"/>
      <c r="F35" s="69"/>
      <c r="G35" s="69">
        <v>1</v>
      </c>
      <c r="H35" s="70"/>
      <c r="I35" s="70">
        <v>2</v>
      </c>
      <c r="J35" s="70"/>
      <c r="K35" s="70"/>
      <c r="L35" s="71">
        <v>3</v>
      </c>
      <c r="M35" s="71"/>
      <c r="N35" s="72">
        <v>3</v>
      </c>
      <c r="O35" s="73"/>
      <c r="P35" s="74"/>
      <c r="Q35" s="75">
        <v>0</v>
      </c>
      <c r="R35" s="76">
        <v>2</v>
      </c>
      <c r="S35" s="76"/>
      <c r="T35" s="77">
        <v>2</v>
      </c>
      <c r="U35" s="78"/>
      <c r="V35" s="46">
        <f t="shared" si="0"/>
        <v>13</v>
      </c>
      <c r="W35" s="47">
        <f>LOOKUP(A35,'peso entidad'!$B$5:$B$49,'peso entidad'!$E$5:$E$49)</f>
        <v>5</v>
      </c>
      <c r="X35" s="47">
        <f t="shared" si="1"/>
        <v>18</v>
      </c>
    </row>
    <row r="36" spans="1:24" ht="23.25">
      <c r="A36" s="67" t="s">
        <v>340</v>
      </c>
      <c r="B36" s="68">
        <v>890</v>
      </c>
      <c r="C36" s="103" t="s">
        <v>119</v>
      </c>
      <c r="D36" s="104">
        <v>57398252000</v>
      </c>
      <c r="E36" s="69"/>
      <c r="F36" s="69">
        <v>4</v>
      </c>
      <c r="G36" s="69"/>
      <c r="H36" s="70"/>
      <c r="I36" s="70"/>
      <c r="J36" s="70">
        <v>1</v>
      </c>
      <c r="K36" s="70"/>
      <c r="L36" s="71">
        <v>3</v>
      </c>
      <c r="M36" s="71"/>
      <c r="N36" s="72">
        <v>3</v>
      </c>
      <c r="O36" s="73"/>
      <c r="P36" s="74"/>
      <c r="Q36" s="75">
        <v>0</v>
      </c>
      <c r="R36" s="76">
        <v>0</v>
      </c>
      <c r="S36" s="76"/>
      <c r="T36" s="77">
        <v>2</v>
      </c>
      <c r="U36" s="78"/>
      <c r="V36" s="46">
        <f t="shared" si="0"/>
        <v>13</v>
      </c>
      <c r="W36" s="47">
        <f>LOOKUP(A36,'peso entidad'!$B$5:$B$49,'peso entidad'!$E$5:$E$49)</f>
        <v>5</v>
      </c>
      <c r="X36" s="47">
        <f t="shared" si="1"/>
        <v>18</v>
      </c>
    </row>
    <row r="37" spans="1:24" ht="23.25">
      <c r="A37" s="67" t="s">
        <v>340</v>
      </c>
      <c r="B37" s="68">
        <v>891</v>
      </c>
      <c r="C37" s="103" t="s">
        <v>120</v>
      </c>
      <c r="D37" s="104">
        <v>1092521143500</v>
      </c>
      <c r="E37" s="69"/>
      <c r="F37" s="69"/>
      <c r="G37" s="69">
        <v>1</v>
      </c>
      <c r="H37" s="70"/>
      <c r="I37" s="70">
        <v>2</v>
      </c>
      <c r="J37" s="70"/>
      <c r="K37" s="70"/>
      <c r="L37" s="71">
        <v>3</v>
      </c>
      <c r="M37" s="71"/>
      <c r="N37" s="72">
        <v>3</v>
      </c>
      <c r="O37" s="73"/>
      <c r="P37" s="74"/>
      <c r="Q37" s="75">
        <v>0</v>
      </c>
      <c r="R37" s="76">
        <v>2</v>
      </c>
      <c r="S37" s="76"/>
      <c r="T37" s="77">
        <v>2</v>
      </c>
      <c r="U37" s="78"/>
      <c r="V37" s="46">
        <f t="shared" si="0"/>
        <v>13</v>
      </c>
      <c r="W37" s="47">
        <f>LOOKUP(A37,'peso entidad'!$B$5:$B$49,'peso entidad'!$E$5:$E$49)</f>
        <v>5</v>
      </c>
      <c r="X37" s="47">
        <f t="shared" si="1"/>
        <v>18</v>
      </c>
    </row>
    <row r="38" spans="1:24" ht="23.25">
      <c r="A38" s="67" t="s">
        <v>340</v>
      </c>
      <c r="B38" s="68">
        <v>899</v>
      </c>
      <c r="C38" s="103" t="s">
        <v>126</v>
      </c>
      <c r="D38" s="104">
        <v>328964528061</v>
      </c>
      <c r="E38" s="69"/>
      <c r="F38" s="69"/>
      <c r="G38" s="69">
        <v>1</v>
      </c>
      <c r="H38" s="70">
        <v>2</v>
      </c>
      <c r="I38" s="70"/>
      <c r="J38" s="70"/>
      <c r="K38" s="70"/>
      <c r="L38" s="71">
        <v>3</v>
      </c>
      <c r="M38" s="71"/>
      <c r="N38" s="72">
        <v>3</v>
      </c>
      <c r="O38" s="73"/>
      <c r="P38" s="74"/>
      <c r="Q38" s="75">
        <v>0</v>
      </c>
      <c r="R38" s="76">
        <v>2</v>
      </c>
      <c r="S38" s="76"/>
      <c r="T38" s="77">
        <v>2</v>
      </c>
      <c r="U38" s="78"/>
      <c r="V38" s="46">
        <f t="shared" si="0"/>
        <v>13</v>
      </c>
      <c r="W38" s="47">
        <f>LOOKUP(A38,'peso entidad'!$B$5:$B$49,'peso entidad'!$E$5:$E$49)</f>
        <v>5</v>
      </c>
      <c r="X38" s="47">
        <f t="shared" si="1"/>
        <v>18</v>
      </c>
    </row>
    <row r="39" spans="1:24" ht="34.5">
      <c r="A39" s="67" t="s">
        <v>375</v>
      </c>
      <c r="B39" s="68">
        <v>702</v>
      </c>
      <c r="C39" s="103" t="s">
        <v>76</v>
      </c>
      <c r="D39" s="104">
        <v>17459522614</v>
      </c>
      <c r="E39" s="69">
        <v>6</v>
      </c>
      <c r="F39" s="69"/>
      <c r="G39" s="69"/>
      <c r="H39" s="70"/>
      <c r="I39" s="70">
        <v>2</v>
      </c>
      <c r="J39" s="70"/>
      <c r="K39" s="70"/>
      <c r="L39" s="71"/>
      <c r="M39" s="71">
        <v>2</v>
      </c>
      <c r="N39" s="72">
        <v>3</v>
      </c>
      <c r="O39" s="73"/>
      <c r="P39" s="74"/>
      <c r="Q39" s="75"/>
      <c r="R39" s="76">
        <v>2</v>
      </c>
      <c r="S39" s="76"/>
      <c r="T39" s="77">
        <v>2</v>
      </c>
      <c r="U39" s="78"/>
      <c r="V39" s="46">
        <f t="shared" si="0"/>
        <v>17</v>
      </c>
      <c r="W39" s="47">
        <f>LOOKUP(A39,'peso entidad'!$B$5:$B$49,'peso entidad'!$E$5:$E$49)</f>
        <v>0</v>
      </c>
      <c r="X39" s="47">
        <f t="shared" si="1"/>
        <v>17</v>
      </c>
    </row>
    <row r="40" spans="1:24" ht="15">
      <c r="A40" s="67" t="s">
        <v>369</v>
      </c>
      <c r="B40" s="68">
        <v>740</v>
      </c>
      <c r="C40" s="103" t="s">
        <v>226</v>
      </c>
      <c r="D40" s="104">
        <v>18680592964</v>
      </c>
      <c r="E40" s="69">
        <v>6</v>
      </c>
      <c r="F40" s="69"/>
      <c r="G40" s="69"/>
      <c r="H40" s="70"/>
      <c r="I40" s="70">
        <v>2</v>
      </c>
      <c r="J40" s="70"/>
      <c r="K40" s="70"/>
      <c r="L40" s="71">
        <v>3</v>
      </c>
      <c r="M40" s="71"/>
      <c r="N40" s="72">
        <v>3</v>
      </c>
      <c r="O40" s="73"/>
      <c r="P40" s="74">
        <v>2</v>
      </c>
      <c r="Q40" s="75"/>
      <c r="R40" s="76"/>
      <c r="S40" s="76">
        <v>0</v>
      </c>
      <c r="T40" s="77"/>
      <c r="U40" s="78">
        <v>1</v>
      </c>
      <c r="V40" s="46">
        <f t="shared" si="0"/>
        <v>17</v>
      </c>
      <c r="W40" s="47">
        <f>LOOKUP(A40,'peso entidad'!$B$5:$B$49,'peso entidad'!$E$5:$E$49)</f>
        <v>0</v>
      </c>
      <c r="X40" s="47">
        <f t="shared" si="1"/>
        <v>17</v>
      </c>
    </row>
    <row r="41" spans="1:24" ht="15">
      <c r="A41" s="67" t="s">
        <v>380</v>
      </c>
      <c r="B41" s="68">
        <v>919</v>
      </c>
      <c r="C41" s="103" t="s">
        <v>138</v>
      </c>
      <c r="D41" s="104">
        <v>35349000000</v>
      </c>
      <c r="E41" s="69">
        <v>6</v>
      </c>
      <c r="F41" s="69"/>
      <c r="G41" s="69"/>
      <c r="H41" s="70"/>
      <c r="I41" s="70">
        <v>2</v>
      </c>
      <c r="J41" s="70"/>
      <c r="K41" s="70"/>
      <c r="L41" s="71"/>
      <c r="M41" s="71">
        <v>2</v>
      </c>
      <c r="N41" s="72">
        <v>3</v>
      </c>
      <c r="O41" s="73"/>
      <c r="P41" s="74"/>
      <c r="Q41" s="75">
        <v>0</v>
      </c>
      <c r="R41" s="76">
        <v>2</v>
      </c>
      <c r="S41" s="76"/>
      <c r="T41" s="77">
        <v>2</v>
      </c>
      <c r="U41" s="78"/>
      <c r="V41" s="46">
        <f t="shared" si="0"/>
        <v>17</v>
      </c>
      <c r="W41" s="47">
        <f>LOOKUP(A41,'peso entidad'!$B$5:$B$49,'peso entidad'!$E$5:$E$49)</f>
        <v>0</v>
      </c>
      <c r="X41" s="47">
        <f t="shared" si="1"/>
        <v>17</v>
      </c>
    </row>
    <row r="42" spans="1:24" ht="23.25">
      <c r="A42" s="67" t="s">
        <v>363</v>
      </c>
      <c r="B42" s="68">
        <v>715</v>
      </c>
      <c r="C42" s="103" t="s">
        <v>89</v>
      </c>
      <c r="D42" s="105">
        <v>221362000000</v>
      </c>
      <c r="E42" s="69">
        <v>6</v>
      </c>
      <c r="F42" s="69"/>
      <c r="G42" s="69"/>
      <c r="H42" s="70">
        <v>3</v>
      </c>
      <c r="I42" s="70"/>
      <c r="J42" s="70"/>
      <c r="K42" s="70"/>
      <c r="L42" s="71">
        <v>3</v>
      </c>
      <c r="M42" s="71"/>
      <c r="N42" s="72">
        <v>3</v>
      </c>
      <c r="O42" s="73"/>
      <c r="P42" s="74"/>
      <c r="Q42" s="75">
        <v>0</v>
      </c>
      <c r="R42" s="76"/>
      <c r="S42" s="76">
        <v>0</v>
      </c>
      <c r="T42" s="77"/>
      <c r="U42" s="78">
        <v>1</v>
      </c>
      <c r="V42" s="46">
        <f t="shared" si="0"/>
        <v>16</v>
      </c>
      <c r="W42" s="47">
        <f>LOOKUP(A42,'peso entidad'!$B$5:$B$49,'peso entidad'!$E$5:$E$49)</f>
        <v>1</v>
      </c>
      <c r="X42" s="47">
        <f t="shared" si="1"/>
        <v>17</v>
      </c>
    </row>
    <row r="43" spans="1:24" ht="23.25">
      <c r="A43" s="67" t="s">
        <v>363</v>
      </c>
      <c r="B43" s="68">
        <v>736</v>
      </c>
      <c r="C43" s="103" t="s">
        <v>223</v>
      </c>
      <c r="D43" s="104">
        <v>119236283089</v>
      </c>
      <c r="E43" s="69"/>
      <c r="F43" s="69">
        <v>4</v>
      </c>
      <c r="G43" s="69"/>
      <c r="H43" s="70">
        <v>3</v>
      </c>
      <c r="I43" s="70"/>
      <c r="J43" s="70"/>
      <c r="K43" s="70"/>
      <c r="L43" s="71">
        <v>3</v>
      </c>
      <c r="M43" s="71"/>
      <c r="N43" s="72">
        <v>3</v>
      </c>
      <c r="O43" s="73"/>
      <c r="P43" s="74">
        <v>2</v>
      </c>
      <c r="Q43" s="75"/>
      <c r="R43" s="76"/>
      <c r="S43" s="76">
        <v>0</v>
      </c>
      <c r="T43" s="77"/>
      <c r="U43" s="78">
        <v>1</v>
      </c>
      <c r="V43" s="46">
        <f t="shared" si="0"/>
        <v>16</v>
      </c>
      <c r="W43" s="47">
        <f>LOOKUP(A43,'peso entidad'!$B$5:$B$49,'peso entidad'!$E$5:$E$49)</f>
        <v>1</v>
      </c>
      <c r="X43" s="47">
        <f t="shared" si="1"/>
        <v>17</v>
      </c>
    </row>
    <row r="44" spans="1:24" ht="15">
      <c r="A44" s="67" t="s">
        <v>355</v>
      </c>
      <c r="B44" s="68">
        <v>417</v>
      </c>
      <c r="C44" s="103" t="s">
        <v>16</v>
      </c>
      <c r="D44" s="104">
        <v>29932379997</v>
      </c>
      <c r="E44" s="69"/>
      <c r="F44" s="69"/>
      <c r="G44" s="69">
        <v>1</v>
      </c>
      <c r="H44" s="70">
        <v>3</v>
      </c>
      <c r="I44" s="70"/>
      <c r="J44" s="70"/>
      <c r="K44" s="70"/>
      <c r="L44" s="71">
        <v>3</v>
      </c>
      <c r="M44" s="71"/>
      <c r="N44" s="72">
        <v>3</v>
      </c>
      <c r="O44" s="73"/>
      <c r="P44" s="74"/>
      <c r="Q44" s="75">
        <v>0</v>
      </c>
      <c r="R44" s="76"/>
      <c r="S44" s="76">
        <v>0</v>
      </c>
      <c r="T44" s="77">
        <v>2</v>
      </c>
      <c r="U44" s="78"/>
      <c r="V44" s="46">
        <f t="shared" si="0"/>
        <v>12</v>
      </c>
      <c r="W44" s="47">
        <f>LOOKUP(A44,'peso entidad'!$B$5:$B$49,'peso entidad'!$E$5:$E$49)</f>
        <v>5</v>
      </c>
      <c r="X44" s="47">
        <f t="shared" si="1"/>
        <v>17</v>
      </c>
    </row>
    <row r="45" spans="1:24" ht="15">
      <c r="A45" s="67" t="s">
        <v>356</v>
      </c>
      <c r="B45" s="68">
        <v>585</v>
      </c>
      <c r="C45" s="103" t="s">
        <v>44</v>
      </c>
      <c r="D45" s="104">
        <v>13114571000</v>
      </c>
      <c r="E45" s="69"/>
      <c r="F45" s="69"/>
      <c r="G45" s="69">
        <v>1</v>
      </c>
      <c r="H45" s="70"/>
      <c r="I45" s="70"/>
      <c r="J45" s="70">
        <v>1</v>
      </c>
      <c r="K45" s="70"/>
      <c r="L45" s="71">
        <v>3</v>
      </c>
      <c r="M45" s="71"/>
      <c r="N45" s="72">
        <v>3</v>
      </c>
      <c r="O45" s="73"/>
      <c r="P45" s="74">
        <v>2</v>
      </c>
      <c r="Q45" s="75">
        <v>0</v>
      </c>
      <c r="R45" s="76"/>
      <c r="S45" s="76">
        <v>0</v>
      </c>
      <c r="T45" s="77">
        <v>2</v>
      </c>
      <c r="U45" s="78"/>
      <c r="V45" s="46">
        <f t="shared" si="0"/>
        <v>12</v>
      </c>
      <c r="W45" s="47">
        <f>LOOKUP(A45,'peso entidad'!$B$5:$B$49,'peso entidad'!$E$5:$E$49)</f>
        <v>5</v>
      </c>
      <c r="X45" s="47">
        <f t="shared" si="1"/>
        <v>17</v>
      </c>
    </row>
    <row r="46" spans="1:24" ht="23.25">
      <c r="A46" s="67" t="s">
        <v>352</v>
      </c>
      <c r="B46" s="68">
        <v>741</v>
      </c>
      <c r="C46" s="103" t="s">
        <v>228</v>
      </c>
      <c r="D46" s="104">
        <v>96971552124</v>
      </c>
      <c r="E46" s="69"/>
      <c r="F46" s="69"/>
      <c r="G46" s="69">
        <v>1</v>
      </c>
      <c r="H46" s="70">
        <v>3</v>
      </c>
      <c r="I46" s="70"/>
      <c r="J46" s="70"/>
      <c r="K46" s="70"/>
      <c r="L46" s="71">
        <v>3</v>
      </c>
      <c r="M46" s="71"/>
      <c r="N46" s="72">
        <v>3</v>
      </c>
      <c r="O46" s="73"/>
      <c r="P46" s="74"/>
      <c r="Q46" s="75">
        <v>0</v>
      </c>
      <c r="R46" s="76"/>
      <c r="S46" s="76">
        <v>0</v>
      </c>
      <c r="T46" s="77">
        <v>2</v>
      </c>
      <c r="U46" s="78"/>
      <c r="V46" s="46">
        <f t="shared" si="0"/>
        <v>12</v>
      </c>
      <c r="W46" s="47">
        <f>LOOKUP(A46,'peso entidad'!$B$5:$B$49,'peso entidad'!$E$5:$E$49)</f>
        <v>5</v>
      </c>
      <c r="X46" s="47">
        <f t="shared" si="1"/>
        <v>17</v>
      </c>
    </row>
    <row r="47" spans="1:24" ht="23.25">
      <c r="A47" s="67" t="s">
        <v>352</v>
      </c>
      <c r="B47" s="68">
        <v>743</v>
      </c>
      <c r="C47" s="103" t="s">
        <v>230</v>
      </c>
      <c r="D47" s="104">
        <v>86154737718</v>
      </c>
      <c r="E47" s="69"/>
      <c r="F47" s="69"/>
      <c r="G47" s="69">
        <v>1</v>
      </c>
      <c r="H47" s="70">
        <v>3</v>
      </c>
      <c r="I47" s="70"/>
      <c r="J47" s="70"/>
      <c r="K47" s="70"/>
      <c r="L47" s="71">
        <v>3</v>
      </c>
      <c r="M47" s="71"/>
      <c r="N47" s="72">
        <v>3</v>
      </c>
      <c r="O47" s="73"/>
      <c r="P47" s="74"/>
      <c r="Q47" s="75">
        <v>0</v>
      </c>
      <c r="R47" s="76"/>
      <c r="S47" s="76">
        <v>0</v>
      </c>
      <c r="T47" s="77">
        <v>2</v>
      </c>
      <c r="U47" s="78"/>
      <c r="V47" s="46">
        <f t="shared" si="0"/>
        <v>12</v>
      </c>
      <c r="W47" s="47">
        <f>LOOKUP(A47,'peso entidad'!$B$5:$B$49,'peso entidad'!$E$5:$E$49)</f>
        <v>5</v>
      </c>
      <c r="X47" s="47">
        <f t="shared" si="1"/>
        <v>17</v>
      </c>
    </row>
    <row r="48" spans="1:24" ht="23.25">
      <c r="A48" s="67" t="s">
        <v>352</v>
      </c>
      <c r="B48" s="68">
        <v>747</v>
      </c>
      <c r="C48" s="103" t="s">
        <v>234</v>
      </c>
      <c r="D48" s="104">
        <v>42179920</v>
      </c>
      <c r="E48" s="69"/>
      <c r="F48" s="69"/>
      <c r="G48" s="69">
        <v>1</v>
      </c>
      <c r="H48" s="70">
        <v>3</v>
      </c>
      <c r="I48" s="70"/>
      <c r="J48" s="70"/>
      <c r="K48" s="70"/>
      <c r="L48" s="71">
        <v>3</v>
      </c>
      <c r="M48" s="71"/>
      <c r="N48" s="72">
        <v>3</v>
      </c>
      <c r="O48" s="73"/>
      <c r="P48" s="74"/>
      <c r="Q48" s="75">
        <v>0</v>
      </c>
      <c r="R48" s="76"/>
      <c r="S48" s="76">
        <v>0</v>
      </c>
      <c r="T48" s="77">
        <v>2</v>
      </c>
      <c r="U48" s="78"/>
      <c r="V48" s="46">
        <f t="shared" si="0"/>
        <v>12</v>
      </c>
      <c r="W48" s="47">
        <f>LOOKUP(A48,'peso entidad'!$B$5:$B$49,'peso entidad'!$E$5:$E$49)</f>
        <v>5</v>
      </c>
      <c r="X48" s="47">
        <f t="shared" si="1"/>
        <v>17</v>
      </c>
    </row>
    <row r="49" spans="1:24" ht="23.25">
      <c r="A49" s="67" t="s">
        <v>352</v>
      </c>
      <c r="B49" s="68">
        <v>764</v>
      </c>
      <c r="C49" s="103" t="s">
        <v>249</v>
      </c>
      <c r="D49" s="104">
        <v>10422751767</v>
      </c>
      <c r="E49" s="69"/>
      <c r="F49" s="69"/>
      <c r="G49" s="69">
        <v>1</v>
      </c>
      <c r="H49" s="70"/>
      <c r="I49" s="70"/>
      <c r="J49" s="70">
        <v>1</v>
      </c>
      <c r="K49" s="70"/>
      <c r="L49" s="71">
        <v>3</v>
      </c>
      <c r="M49" s="71"/>
      <c r="N49" s="72">
        <v>3</v>
      </c>
      <c r="O49" s="73"/>
      <c r="P49" s="74"/>
      <c r="Q49" s="75">
        <v>0</v>
      </c>
      <c r="R49" s="76">
        <v>2</v>
      </c>
      <c r="S49" s="76"/>
      <c r="T49" s="77">
        <v>2</v>
      </c>
      <c r="U49" s="78"/>
      <c r="V49" s="46">
        <f t="shared" si="0"/>
        <v>12</v>
      </c>
      <c r="W49" s="47">
        <f>LOOKUP(A49,'peso entidad'!$B$5:$B$49,'peso entidad'!$E$5:$E$49)</f>
        <v>5</v>
      </c>
      <c r="X49" s="47">
        <f t="shared" si="1"/>
        <v>17</v>
      </c>
    </row>
    <row r="50" spans="1:24" ht="15">
      <c r="A50" s="67" t="s">
        <v>355</v>
      </c>
      <c r="B50" s="68">
        <v>801</v>
      </c>
      <c r="C50" s="103" t="s">
        <v>285</v>
      </c>
      <c r="D50" s="104">
        <v>9308335772</v>
      </c>
      <c r="E50" s="69"/>
      <c r="F50" s="69"/>
      <c r="G50" s="69">
        <v>1</v>
      </c>
      <c r="H50" s="70">
        <v>3</v>
      </c>
      <c r="I50" s="70"/>
      <c r="J50" s="70"/>
      <c r="K50" s="70"/>
      <c r="L50" s="71">
        <v>3</v>
      </c>
      <c r="M50" s="71"/>
      <c r="N50" s="72">
        <v>3</v>
      </c>
      <c r="O50" s="73"/>
      <c r="P50" s="74"/>
      <c r="Q50" s="75">
        <v>0</v>
      </c>
      <c r="R50" s="76"/>
      <c r="S50" s="76">
        <v>0</v>
      </c>
      <c r="T50" s="77">
        <v>2</v>
      </c>
      <c r="U50" s="78"/>
      <c r="V50" s="46">
        <f t="shared" si="0"/>
        <v>12</v>
      </c>
      <c r="W50" s="47">
        <f>LOOKUP(A50,'peso entidad'!$B$5:$B$49,'peso entidad'!$E$5:$E$49)</f>
        <v>5</v>
      </c>
      <c r="X50" s="47">
        <f t="shared" si="1"/>
        <v>17</v>
      </c>
    </row>
    <row r="51" spans="1:24" ht="15">
      <c r="A51" s="67" t="s">
        <v>355</v>
      </c>
      <c r="B51" s="68">
        <v>804</v>
      </c>
      <c r="C51" s="103" t="s">
        <v>288</v>
      </c>
      <c r="D51" s="104">
        <v>48594470676</v>
      </c>
      <c r="E51" s="69"/>
      <c r="F51" s="69"/>
      <c r="G51" s="69">
        <v>1</v>
      </c>
      <c r="H51" s="70">
        <v>3</v>
      </c>
      <c r="I51" s="70"/>
      <c r="J51" s="70"/>
      <c r="K51" s="70"/>
      <c r="L51" s="71"/>
      <c r="M51" s="71">
        <v>2</v>
      </c>
      <c r="N51" s="72">
        <v>3</v>
      </c>
      <c r="O51" s="73"/>
      <c r="P51" s="74">
        <v>2</v>
      </c>
      <c r="Q51" s="75">
        <v>0</v>
      </c>
      <c r="R51" s="76"/>
      <c r="S51" s="76">
        <v>0</v>
      </c>
      <c r="T51" s="77"/>
      <c r="U51" s="78">
        <v>1</v>
      </c>
      <c r="V51" s="46">
        <f t="shared" si="0"/>
        <v>12</v>
      </c>
      <c r="W51" s="47">
        <f>LOOKUP(A51,'peso entidad'!$B$5:$B$49,'peso entidad'!$E$5:$E$49)</f>
        <v>5</v>
      </c>
      <c r="X51" s="47">
        <f t="shared" si="1"/>
        <v>17</v>
      </c>
    </row>
    <row r="52" spans="1:24" ht="34.5">
      <c r="A52" s="67" t="s">
        <v>346</v>
      </c>
      <c r="B52" s="68">
        <v>876</v>
      </c>
      <c r="C52" s="103" t="s">
        <v>105</v>
      </c>
      <c r="D52" s="104">
        <v>487721036185</v>
      </c>
      <c r="E52" s="69"/>
      <c r="F52" s="69"/>
      <c r="G52" s="69">
        <v>1</v>
      </c>
      <c r="H52" s="70"/>
      <c r="I52" s="70"/>
      <c r="J52" s="70">
        <v>2</v>
      </c>
      <c r="K52" s="70"/>
      <c r="L52" s="71">
        <v>3</v>
      </c>
      <c r="M52" s="71"/>
      <c r="N52" s="72">
        <v>3</v>
      </c>
      <c r="O52" s="73"/>
      <c r="P52" s="74"/>
      <c r="Q52" s="75">
        <v>0</v>
      </c>
      <c r="R52" s="76">
        <v>2</v>
      </c>
      <c r="S52" s="76"/>
      <c r="T52" s="77"/>
      <c r="U52" s="78">
        <v>1</v>
      </c>
      <c r="V52" s="46">
        <f t="shared" si="0"/>
        <v>12</v>
      </c>
      <c r="W52" s="47">
        <f>LOOKUP(A52,'peso entidad'!$B$5:$B$49,'peso entidad'!$E$5:$E$49)</f>
        <v>5</v>
      </c>
      <c r="X52" s="47">
        <f t="shared" si="1"/>
        <v>17</v>
      </c>
    </row>
    <row r="53" spans="1:24" ht="34.5">
      <c r="A53" s="67" t="s">
        <v>346</v>
      </c>
      <c r="B53" s="68">
        <v>883</v>
      </c>
      <c r="C53" s="103" t="s">
        <v>112</v>
      </c>
      <c r="D53" s="104">
        <v>264032925700</v>
      </c>
      <c r="E53" s="69"/>
      <c r="F53" s="69"/>
      <c r="G53" s="69">
        <v>1</v>
      </c>
      <c r="H53" s="70">
        <v>3</v>
      </c>
      <c r="I53" s="70"/>
      <c r="J53" s="70"/>
      <c r="K53" s="70"/>
      <c r="L53" s="71">
        <v>3</v>
      </c>
      <c r="M53" s="71"/>
      <c r="N53" s="72">
        <v>3</v>
      </c>
      <c r="O53" s="73"/>
      <c r="P53" s="74"/>
      <c r="Q53" s="75">
        <v>0</v>
      </c>
      <c r="R53" s="76"/>
      <c r="S53" s="76">
        <v>0</v>
      </c>
      <c r="T53" s="77">
        <v>2</v>
      </c>
      <c r="U53" s="78"/>
      <c r="V53" s="46">
        <f t="shared" si="0"/>
        <v>12</v>
      </c>
      <c r="W53" s="47">
        <f>LOOKUP(A53,'peso entidad'!$B$5:$B$49,'peso entidad'!$E$5:$E$49)</f>
        <v>5</v>
      </c>
      <c r="X53" s="47">
        <f t="shared" si="1"/>
        <v>17</v>
      </c>
    </row>
    <row r="54" spans="1:24" ht="34.5">
      <c r="A54" s="67" t="s">
        <v>346</v>
      </c>
      <c r="B54" s="68">
        <v>887</v>
      </c>
      <c r="C54" s="103" t="s">
        <v>116</v>
      </c>
      <c r="D54" s="104">
        <v>20650000000</v>
      </c>
      <c r="E54" s="69"/>
      <c r="F54" s="69"/>
      <c r="G54" s="69">
        <v>1</v>
      </c>
      <c r="H54" s="70">
        <v>3</v>
      </c>
      <c r="I54" s="70"/>
      <c r="J54" s="70"/>
      <c r="K54" s="70"/>
      <c r="L54" s="71">
        <v>3</v>
      </c>
      <c r="M54" s="71"/>
      <c r="N54" s="72">
        <v>3</v>
      </c>
      <c r="O54" s="73"/>
      <c r="P54" s="74"/>
      <c r="Q54" s="75">
        <v>0</v>
      </c>
      <c r="R54" s="76"/>
      <c r="S54" s="76">
        <v>0</v>
      </c>
      <c r="T54" s="77">
        <v>2</v>
      </c>
      <c r="U54" s="78"/>
      <c r="V54" s="46">
        <f t="shared" si="0"/>
        <v>12</v>
      </c>
      <c r="W54" s="47">
        <f>LOOKUP(A54,'peso entidad'!$B$5:$B$49,'peso entidad'!$E$5:$E$49)</f>
        <v>5</v>
      </c>
      <c r="X54" s="47">
        <f t="shared" si="1"/>
        <v>17</v>
      </c>
    </row>
    <row r="55" spans="1:24" ht="23.25">
      <c r="A55" s="67" t="s">
        <v>340</v>
      </c>
      <c r="B55" s="68">
        <v>888</v>
      </c>
      <c r="C55" s="103" t="s">
        <v>117</v>
      </c>
      <c r="D55" s="104">
        <v>54027386000</v>
      </c>
      <c r="E55" s="69"/>
      <c r="F55" s="69"/>
      <c r="G55" s="69">
        <v>1</v>
      </c>
      <c r="H55" s="70">
        <v>3</v>
      </c>
      <c r="I55" s="70"/>
      <c r="J55" s="70"/>
      <c r="K55" s="70"/>
      <c r="L55" s="71">
        <v>3</v>
      </c>
      <c r="M55" s="71"/>
      <c r="N55" s="72"/>
      <c r="O55" s="73">
        <v>1</v>
      </c>
      <c r="P55" s="74"/>
      <c r="Q55" s="75">
        <v>0</v>
      </c>
      <c r="R55" s="76">
        <v>2</v>
      </c>
      <c r="S55" s="76"/>
      <c r="T55" s="77">
        <v>2</v>
      </c>
      <c r="U55" s="78"/>
      <c r="V55" s="46">
        <f t="shared" si="0"/>
        <v>12</v>
      </c>
      <c r="W55" s="47">
        <f>LOOKUP(A55,'peso entidad'!$B$5:$B$49,'peso entidad'!$E$5:$E$49)</f>
        <v>5</v>
      </c>
      <c r="X55" s="47">
        <f t="shared" si="1"/>
        <v>17</v>
      </c>
    </row>
    <row r="56" spans="1:24" ht="23.25">
      <c r="A56" s="67" t="s">
        <v>340</v>
      </c>
      <c r="B56" s="68">
        <v>892</v>
      </c>
      <c r="C56" s="103" t="s">
        <v>121</v>
      </c>
      <c r="D56" s="104">
        <v>37084205000</v>
      </c>
      <c r="E56" s="69"/>
      <c r="F56" s="69"/>
      <c r="G56" s="69">
        <v>1</v>
      </c>
      <c r="H56" s="70"/>
      <c r="I56" s="70"/>
      <c r="J56" s="70">
        <v>1</v>
      </c>
      <c r="K56" s="70"/>
      <c r="L56" s="71">
        <v>3</v>
      </c>
      <c r="M56" s="71"/>
      <c r="N56" s="72">
        <v>3</v>
      </c>
      <c r="O56" s="73"/>
      <c r="P56" s="74"/>
      <c r="Q56" s="75">
        <v>0</v>
      </c>
      <c r="R56" s="76">
        <v>2</v>
      </c>
      <c r="S56" s="76"/>
      <c r="T56" s="77">
        <v>2</v>
      </c>
      <c r="U56" s="78"/>
      <c r="V56" s="46">
        <f t="shared" si="0"/>
        <v>12</v>
      </c>
      <c r="W56" s="47">
        <f>LOOKUP(A56,'peso entidad'!$B$5:$B$49,'peso entidad'!$E$5:$E$49)</f>
        <v>5</v>
      </c>
      <c r="X56" s="47">
        <f t="shared" si="1"/>
        <v>17</v>
      </c>
    </row>
    <row r="57" spans="1:24" ht="23.25">
      <c r="A57" s="67" t="s">
        <v>340</v>
      </c>
      <c r="B57" s="68">
        <v>893</v>
      </c>
      <c r="C57" s="103" t="s">
        <v>122</v>
      </c>
      <c r="D57" s="104">
        <v>32611115500</v>
      </c>
      <c r="E57" s="69"/>
      <c r="F57" s="69"/>
      <c r="G57" s="69">
        <v>1</v>
      </c>
      <c r="H57" s="70"/>
      <c r="I57" s="70"/>
      <c r="J57" s="70">
        <v>1</v>
      </c>
      <c r="K57" s="70"/>
      <c r="L57" s="71">
        <v>3</v>
      </c>
      <c r="M57" s="71"/>
      <c r="N57" s="72">
        <v>3</v>
      </c>
      <c r="O57" s="73"/>
      <c r="P57" s="74"/>
      <c r="Q57" s="75">
        <v>0</v>
      </c>
      <c r="R57" s="76">
        <v>2</v>
      </c>
      <c r="S57" s="76"/>
      <c r="T57" s="77">
        <v>2</v>
      </c>
      <c r="U57" s="78"/>
      <c r="V57" s="46">
        <f t="shared" si="0"/>
        <v>12</v>
      </c>
      <c r="W57" s="47">
        <f>LOOKUP(A57,'peso entidad'!$B$5:$B$49,'peso entidad'!$E$5:$E$49)</f>
        <v>5</v>
      </c>
      <c r="X57" s="47">
        <f t="shared" si="1"/>
        <v>17</v>
      </c>
    </row>
    <row r="58" spans="1:24" ht="23.25">
      <c r="A58" s="67" t="s">
        <v>340</v>
      </c>
      <c r="B58" s="68">
        <v>894</v>
      </c>
      <c r="C58" s="103" t="s">
        <v>123</v>
      </c>
      <c r="D58" s="104">
        <v>220387079620</v>
      </c>
      <c r="E58" s="69"/>
      <c r="F58" s="69"/>
      <c r="G58" s="69">
        <v>1</v>
      </c>
      <c r="H58" s="70"/>
      <c r="I58" s="70"/>
      <c r="J58" s="70">
        <v>1</v>
      </c>
      <c r="K58" s="70"/>
      <c r="L58" s="71">
        <v>3</v>
      </c>
      <c r="M58" s="71"/>
      <c r="N58" s="72">
        <v>3</v>
      </c>
      <c r="O58" s="73"/>
      <c r="P58" s="74"/>
      <c r="Q58" s="75">
        <v>0</v>
      </c>
      <c r="R58" s="76">
        <v>2</v>
      </c>
      <c r="S58" s="76"/>
      <c r="T58" s="77">
        <v>2</v>
      </c>
      <c r="U58" s="78"/>
      <c r="V58" s="46">
        <f t="shared" si="0"/>
        <v>12</v>
      </c>
      <c r="W58" s="47">
        <f>LOOKUP(A58,'peso entidad'!$B$5:$B$49,'peso entidad'!$E$5:$E$49)</f>
        <v>5</v>
      </c>
      <c r="X58" s="47">
        <f t="shared" si="1"/>
        <v>17</v>
      </c>
    </row>
    <row r="59" spans="1:24" ht="23.25">
      <c r="A59" s="67" t="s">
        <v>340</v>
      </c>
      <c r="B59" s="68">
        <v>902</v>
      </c>
      <c r="C59" s="103" t="s">
        <v>129</v>
      </c>
      <c r="D59" s="104">
        <v>64789248575</v>
      </c>
      <c r="E59" s="69"/>
      <c r="F59" s="69"/>
      <c r="G59" s="69">
        <v>1</v>
      </c>
      <c r="H59" s="70"/>
      <c r="I59" s="70"/>
      <c r="J59" s="70">
        <v>1</v>
      </c>
      <c r="K59" s="70"/>
      <c r="L59" s="71">
        <v>3</v>
      </c>
      <c r="M59" s="71"/>
      <c r="N59" s="72">
        <v>3</v>
      </c>
      <c r="O59" s="73"/>
      <c r="P59" s="74"/>
      <c r="Q59" s="75">
        <v>0</v>
      </c>
      <c r="R59" s="76">
        <v>2</v>
      </c>
      <c r="S59" s="76"/>
      <c r="T59" s="77">
        <v>2</v>
      </c>
      <c r="U59" s="78"/>
      <c r="V59" s="46">
        <f t="shared" si="0"/>
        <v>12</v>
      </c>
      <c r="W59" s="47">
        <f>LOOKUP(A59,'peso entidad'!$B$5:$B$49,'peso entidad'!$E$5:$E$49)</f>
        <v>5</v>
      </c>
      <c r="X59" s="47">
        <f t="shared" si="1"/>
        <v>17</v>
      </c>
    </row>
    <row r="60" spans="1:24" ht="23.25">
      <c r="A60" s="67" t="s">
        <v>340</v>
      </c>
      <c r="B60" s="68">
        <v>905</v>
      </c>
      <c r="C60" s="103" t="s">
        <v>130</v>
      </c>
      <c r="D60" s="104">
        <v>132977679000</v>
      </c>
      <c r="E60" s="69"/>
      <c r="F60" s="69"/>
      <c r="G60" s="69">
        <v>1</v>
      </c>
      <c r="H60" s="70"/>
      <c r="I60" s="70"/>
      <c r="J60" s="70">
        <v>1</v>
      </c>
      <c r="K60" s="70"/>
      <c r="L60" s="71">
        <v>3</v>
      </c>
      <c r="M60" s="71"/>
      <c r="N60" s="72">
        <v>3</v>
      </c>
      <c r="O60" s="73"/>
      <c r="P60" s="74"/>
      <c r="Q60" s="75">
        <v>0</v>
      </c>
      <c r="R60" s="76">
        <v>2</v>
      </c>
      <c r="S60" s="76"/>
      <c r="T60" s="77">
        <v>2</v>
      </c>
      <c r="U60" s="78"/>
      <c r="V60" s="46">
        <f t="shared" si="0"/>
        <v>12</v>
      </c>
      <c r="W60" s="47">
        <f>LOOKUP(A60,'peso entidad'!$B$5:$B$49,'peso entidad'!$E$5:$E$49)</f>
        <v>5</v>
      </c>
      <c r="X60" s="47">
        <f t="shared" si="1"/>
        <v>17</v>
      </c>
    </row>
    <row r="61" spans="1:24" ht="23.25">
      <c r="A61" s="67" t="s">
        <v>341</v>
      </c>
      <c r="B61" s="68">
        <v>8</v>
      </c>
      <c r="C61" s="106" t="s">
        <v>425</v>
      </c>
      <c r="D61" s="107">
        <v>7558389833</v>
      </c>
      <c r="E61" s="69">
        <v>6</v>
      </c>
      <c r="F61" s="23"/>
      <c r="G61" s="69"/>
      <c r="H61" s="70"/>
      <c r="I61" s="70">
        <v>2</v>
      </c>
      <c r="J61" s="70"/>
      <c r="K61" s="70"/>
      <c r="L61" s="71">
        <v>3</v>
      </c>
      <c r="M61" s="71"/>
      <c r="N61" s="72">
        <v>3</v>
      </c>
      <c r="O61" s="73"/>
      <c r="P61" s="74"/>
      <c r="Q61" s="75">
        <v>0</v>
      </c>
      <c r="R61" s="76"/>
      <c r="S61" s="76">
        <v>0</v>
      </c>
      <c r="T61" s="77">
        <v>2</v>
      </c>
      <c r="U61" s="78"/>
      <c r="V61" s="46">
        <f t="shared" si="0"/>
        <v>16</v>
      </c>
      <c r="W61" s="47">
        <f>LOOKUP(A61,'peso entidad'!$B$5:$B$49,'peso entidad'!$E$5:$E$49)</f>
        <v>0</v>
      </c>
      <c r="X61" s="47">
        <f t="shared" si="1"/>
        <v>16</v>
      </c>
    </row>
    <row r="62" spans="1:24" ht="19.5">
      <c r="A62" s="67" t="s">
        <v>380</v>
      </c>
      <c r="B62" s="68">
        <v>513</v>
      </c>
      <c r="C62" s="103" t="s">
        <v>36</v>
      </c>
      <c r="D62" s="104">
        <v>29221488062</v>
      </c>
      <c r="E62" s="69">
        <v>6</v>
      </c>
      <c r="F62" s="69"/>
      <c r="G62" s="69"/>
      <c r="H62" s="70">
        <v>3</v>
      </c>
      <c r="I62" s="70"/>
      <c r="J62" s="70"/>
      <c r="K62" s="70"/>
      <c r="L62" s="71"/>
      <c r="M62" s="71">
        <v>2</v>
      </c>
      <c r="N62" s="72">
        <v>3</v>
      </c>
      <c r="O62" s="73"/>
      <c r="P62" s="74"/>
      <c r="Q62" s="75">
        <v>0</v>
      </c>
      <c r="R62" s="76"/>
      <c r="S62" s="76">
        <v>0</v>
      </c>
      <c r="T62" s="77">
        <v>2</v>
      </c>
      <c r="U62" s="78"/>
      <c r="V62" s="46">
        <f t="shared" si="0"/>
        <v>16</v>
      </c>
      <c r="W62" s="47">
        <f>LOOKUP(A62,'peso entidad'!$B$5:$B$49,'peso entidad'!$E$5:$E$49)</f>
        <v>0</v>
      </c>
      <c r="X62" s="47">
        <f t="shared" si="1"/>
        <v>16</v>
      </c>
    </row>
    <row r="63" spans="1:24" ht="34.5">
      <c r="A63" s="67" t="s">
        <v>372</v>
      </c>
      <c r="B63" s="68">
        <v>724</v>
      </c>
      <c r="C63" s="103" t="s">
        <v>211</v>
      </c>
      <c r="D63" s="104">
        <v>48066545609</v>
      </c>
      <c r="E63" s="69"/>
      <c r="F63" s="69">
        <v>4</v>
      </c>
      <c r="G63" s="69"/>
      <c r="H63" s="70">
        <v>3</v>
      </c>
      <c r="I63" s="70"/>
      <c r="J63" s="70"/>
      <c r="K63" s="70"/>
      <c r="L63" s="71"/>
      <c r="M63" s="71">
        <v>2</v>
      </c>
      <c r="N63" s="72">
        <v>3</v>
      </c>
      <c r="O63" s="73"/>
      <c r="P63" s="74"/>
      <c r="Q63" s="75">
        <v>0</v>
      </c>
      <c r="R63" s="76">
        <v>2</v>
      </c>
      <c r="S63" s="76"/>
      <c r="T63" s="77">
        <v>2</v>
      </c>
      <c r="U63" s="78"/>
      <c r="V63" s="46">
        <f t="shared" si="0"/>
        <v>16</v>
      </c>
      <c r="W63" s="47">
        <f>LOOKUP(A63,'peso entidad'!$B$5:$B$49,'peso entidad'!$E$5:$E$49)</f>
        <v>0</v>
      </c>
      <c r="X63" s="47">
        <f t="shared" si="1"/>
        <v>16</v>
      </c>
    </row>
    <row r="64" spans="1:24" ht="19.5">
      <c r="A64" s="67" t="s">
        <v>373</v>
      </c>
      <c r="B64" s="68">
        <v>725</v>
      </c>
      <c r="C64" s="103" t="s">
        <v>212</v>
      </c>
      <c r="D64" s="104">
        <v>190771382749</v>
      </c>
      <c r="E64" s="69">
        <v>6</v>
      </c>
      <c r="F64" s="69"/>
      <c r="G64" s="69"/>
      <c r="H64" s="70">
        <v>3</v>
      </c>
      <c r="I64" s="70"/>
      <c r="J64" s="70"/>
      <c r="K64" s="70"/>
      <c r="L64" s="71"/>
      <c r="M64" s="71">
        <v>2</v>
      </c>
      <c r="N64" s="72">
        <v>3</v>
      </c>
      <c r="O64" s="73"/>
      <c r="P64" s="74"/>
      <c r="Q64" s="75">
        <v>0</v>
      </c>
      <c r="R64" s="76"/>
      <c r="S64" s="76">
        <v>0</v>
      </c>
      <c r="T64" s="77">
        <v>2</v>
      </c>
      <c r="U64" s="78"/>
      <c r="V64" s="46">
        <f t="shared" si="0"/>
        <v>16</v>
      </c>
      <c r="W64" s="47">
        <f>LOOKUP(A64,'peso entidad'!$B$5:$B$49,'peso entidad'!$E$5:$E$49)</f>
        <v>0</v>
      </c>
      <c r="X64" s="47">
        <f t="shared" si="1"/>
        <v>16</v>
      </c>
    </row>
    <row r="65" spans="1:24" ht="28.5">
      <c r="A65" s="67" t="s">
        <v>385</v>
      </c>
      <c r="B65" s="68">
        <v>803</v>
      </c>
      <c r="C65" s="103" t="s">
        <v>287</v>
      </c>
      <c r="D65" s="104">
        <v>13200727246</v>
      </c>
      <c r="E65" s="69">
        <v>6</v>
      </c>
      <c r="F65" s="69"/>
      <c r="G65" s="69"/>
      <c r="H65" s="70">
        <v>3</v>
      </c>
      <c r="I65" s="70"/>
      <c r="J65" s="70"/>
      <c r="K65" s="70"/>
      <c r="L65" s="71"/>
      <c r="M65" s="71">
        <v>2</v>
      </c>
      <c r="N65" s="72">
        <v>3</v>
      </c>
      <c r="O65" s="73"/>
      <c r="P65" s="74"/>
      <c r="Q65" s="75">
        <v>0</v>
      </c>
      <c r="R65" s="76"/>
      <c r="S65" s="76">
        <v>0</v>
      </c>
      <c r="T65" s="77">
        <v>2</v>
      </c>
      <c r="U65" s="78"/>
      <c r="V65" s="46">
        <f t="shared" si="0"/>
        <v>16</v>
      </c>
      <c r="W65" s="47">
        <f>LOOKUP(A65,'peso entidad'!$B$5:$B$49,'peso entidad'!$E$5:$E$49)</f>
        <v>0</v>
      </c>
      <c r="X65" s="47">
        <f t="shared" si="1"/>
        <v>16</v>
      </c>
    </row>
    <row r="66" spans="1:24" ht="34.5">
      <c r="A66" s="67" t="s">
        <v>372</v>
      </c>
      <c r="B66" s="68">
        <v>4006</v>
      </c>
      <c r="C66" s="103" t="s">
        <v>175</v>
      </c>
      <c r="D66" s="104">
        <v>7322672977</v>
      </c>
      <c r="E66" s="69"/>
      <c r="F66" s="69"/>
      <c r="G66" s="69">
        <v>1</v>
      </c>
      <c r="H66" s="70">
        <v>3</v>
      </c>
      <c r="I66" s="70"/>
      <c r="J66" s="70"/>
      <c r="K66" s="70"/>
      <c r="L66" s="71">
        <v>3</v>
      </c>
      <c r="M66" s="71"/>
      <c r="N66" s="72">
        <v>3</v>
      </c>
      <c r="O66" s="73"/>
      <c r="P66" s="74">
        <v>2</v>
      </c>
      <c r="Q66" s="75"/>
      <c r="R66" s="76">
        <v>2</v>
      </c>
      <c r="S66" s="76"/>
      <c r="T66" s="77">
        <v>2</v>
      </c>
      <c r="U66" s="78"/>
      <c r="V66" s="46">
        <f t="shared" si="0"/>
        <v>16</v>
      </c>
      <c r="W66" s="47">
        <f>LOOKUP(A66,'peso entidad'!$B$5:$B$49,'peso entidad'!$E$5:$E$49)</f>
        <v>0</v>
      </c>
      <c r="X66" s="47">
        <f t="shared" si="1"/>
        <v>16</v>
      </c>
    </row>
    <row r="67" spans="1:24" ht="23.25">
      <c r="A67" s="67" t="s">
        <v>361</v>
      </c>
      <c r="B67" s="68">
        <v>708</v>
      </c>
      <c r="C67" s="103" t="s">
        <v>81</v>
      </c>
      <c r="D67" s="104">
        <v>164069404254</v>
      </c>
      <c r="E67" s="69">
        <v>6</v>
      </c>
      <c r="F67" s="69"/>
      <c r="G67" s="69"/>
      <c r="H67" s="70"/>
      <c r="I67" s="70">
        <v>2</v>
      </c>
      <c r="J67" s="70"/>
      <c r="K67" s="70"/>
      <c r="L67" s="71">
        <v>3</v>
      </c>
      <c r="M67" s="71"/>
      <c r="N67" s="72">
        <v>3</v>
      </c>
      <c r="O67" s="73"/>
      <c r="P67" s="74"/>
      <c r="Q67" s="75">
        <v>0</v>
      </c>
      <c r="R67" s="76"/>
      <c r="S67" s="76">
        <v>0</v>
      </c>
      <c r="T67" s="77"/>
      <c r="U67" s="78">
        <v>1</v>
      </c>
      <c r="V67" s="46">
        <f t="shared" si="0"/>
        <v>15</v>
      </c>
      <c r="W67" s="47">
        <f>LOOKUP(A67,'peso entidad'!$B$5:$B$49,'peso entidad'!$E$5:$E$49)</f>
        <v>1</v>
      </c>
      <c r="X67" s="47">
        <f t="shared" si="1"/>
        <v>16</v>
      </c>
    </row>
    <row r="68" spans="1:24" ht="28.5">
      <c r="A68" s="67" t="s">
        <v>367</v>
      </c>
      <c r="B68" s="68">
        <v>821</v>
      </c>
      <c r="C68" s="103" t="s">
        <v>304</v>
      </c>
      <c r="D68" s="104">
        <v>182153628051</v>
      </c>
      <c r="E68" s="69">
        <v>6</v>
      </c>
      <c r="F68" s="69"/>
      <c r="G68" s="69"/>
      <c r="H68" s="70">
        <v>3</v>
      </c>
      <c r="I68" s="70"/>
      <c r="J68" s="70"/>
      <c r="K68" s="70"/>
      <c r="L68" s="71"/>
      <c r="M68" s="71">
        <v>2</v>
      </c>
      <c r="N68" s="72"/>
      <c r="O68" s="73">
        <v>1</v>
      </c>
      <c r="P68" s="74">
        <v>2</v>
      </c>
      <c r="Q68" s="75"/>
      <c r="R68" s="76"/>
      <c r="S68" s="76">
        <v>0</v>
      </c>
      <c r="T68" s="77"/>
      <c r="U68" s="78">
        <v>1</v>
      </c>
      <c r="V68" s="46">
        <f t="shared" si="0"/>
        <v>15</v>
      </c>
      <c r="W68" s="47">
        <f>LOOKUP(A68,'peso entidad'!$B$5:$B$49,'peso entidad'!$E$5:$E$49)</f>
        <v>1</v>
      </c>
      <c r="X68" s="47">
        <f t="shared" si="1"/>
        <v>16</v>
      </c>
    </row>
    <row r="69" spans="1:24" ht="23.25">
      <c r="A69" s="67" t="s">
        <v>343</v>
      </c>
      <c r="B69" s="68">
        <v>71</v>
      </c>
      <c r="C69" s="103" t="s">
        <v>451</v>
      </c>
      <c r="D69" s="104">
        <v>91337785727</v>
      </c>
      <c r="E69" s="69"/>
      <c r="F69" s="69"/>
      <c r="G69" s="69">
        <v>1</v>
      </c>
      <c r="H69" s="70"/>
      <c r="I69" s="70">
        <v>2</v>
      </c>
      <c r="J69" s="70"/>
      <c r="K69" s="70"/>
      <c r="L69" s="71"/>
      <c r="M69" s="71">
        <v>2</v>
      </c>
      <c r="N69" s="72">
        <v>3</v>
      </c>
      <c r="O69" s="73"/>
      <c r="P69" s="74">
        <v>2</v>
      </c>
      <c r="Q69" s="75">
        <v>0</v>
      </c>
      <c r="R69" s="76"/>
      <c r="S69" s="76">
        <v>0</v>
      </c>
      <c r="T69" s="77"/>
      <c r="U69" s="78">
        <v>1</v>
      </c>
      <c r="V69" s="46">
        <f t="shared" si="0"/>
        <v>11</v>
      </c>
      <c r="W69" s="47">
        <f>LOOKUP(A69,'peso entidad'!$B$5:$B$49,'peso entidad'!$E$5:$E$49)</f>
        <v>5</v>
      </c>
      <c r="X69" s="47">
        <f t="shared" si="1"/>
        <v>16</v>
      </c>
    </row>
    <row r="70" spans="1:24" ht="19.5">
      <c r="A70" s="67" t="s">
        <v>349</v>
      </c>
      <c r="B70" s="68">
        <v>232</v>
      </c>
      <c r="C70" s="103" t="s">
        <v>474</v>
      </c>
      <c r="D70" s="104">
        <v>378093530017</v>
      </c>
      <c r="E70" s="69"/>
      <c r="F70" s="69"/>
      <c r="G70" s="69">
        <v>1</v>
      </c>
      <c r="H70" s="70"/>
      <c r="I70" s="70"/>
      <c r="J70" s="70">
        <v>1</v>
      </c>
      <c r="K70" s="70"/>
      <c r="L70" s="71"/>
      <c r="M70" s="71">
        <v>2</v>
      </c>
      <c r="N70" s="72">
        <v>3</v>
      </c>
      <c r="O70" s="73"/>
      <c r="P70" s="74">
        <v>2</v>
      </c>
      <c r="Q70" s="75">
        <v>0</v>
      </c>
      <c r="R70" s="76"/>
      <c r="S70" s="76">
        <v>0</v>
      </c>
      <c r="T70" s="77">
        <v>2</v>
      </c>
      <c r="U70" s="78"/>
      <c r="V70" s="46">
        <f t="shared" si="0"/>
        <v>11</v>
      </c>
      <c r="W70" s="47">
        <f>LOOKUP(A70,'peso entidad'!$B$5:$B$49,'peso entidad'!$E$5:$E$49)</f>
        <v>5</v>
      </c>
      <c r="X70" s="47">
        <f t="shared" si="1"/>
        <v>16</v>
      </c>
    </row>
    <row r="71" spans="1:24" ht="15">
      <c r="A71" s="67" t="s">
        <v>356</v>
      </c>
      <c r="B71" s="68">
        <v>348</v>
      </c>
      <c r="C71" s="103" t="s">
        <v>489</v>
      </c>
      <c r="D71" s="104">
        <v>20602996538</v>
      </c>
      <c r="E71" s="69"/>
      <c r="F71" s="69"/>
      <c r="G71" s="69">
        <v>1</v>
      </c>
      <c r="H71" s="70"/>
      <c r="I71" s="70"/>
      <c r="J71" s="70">
        <v>1</v>
      </c>
      <c r="K71" s="70">
        <v>0</v>
      </c>
      <c r="L71" s="71">
        <v>3</v>
      </c>
      <c r="M71" s="71"/>
      <c r="N71" s="72">
        <v>3</v>
      </c>
      <c r="O71" s="73"/>
      <c r="P71" s="74">
        <v>2</v>
      </c>
      <c r="Q71" s="75">
        <v>0</v>
      </c>
      <c r="R71" s="76"/>
      <c r="S71" s="76">
        <v>0</v>
      </c>
      <c r="T71" s="77"/>
      <c r="U71" s="78">
        <v>1</v>
      </c>
      <c r="V71" s="46">
        <f aca="true" t="shared" si="2" ref="V71:V134">SUM(E71:U71)</f>
        <v>11</v>
      </c>
      <c r="W71" s="47">
        <f>LOOKUP(A71,'peso entidad'!$B$5:$B$49,'peso entidad'!$E$5:$E$49)</f>
        <v>5</v>
      </c>
      <c r="X71" s="47">
        <f aca="true" t="shared" si="3" ref="X71:X134">SUM(V71:W71)</f>
        <v>16</v>
      </c>
    </row>
    <row r="72" spans="1:24" ht="34.5">
      <c r="A72" s="67" t="s">
        <v>358</v>
      </c>
      <c r="B72" s="68">
        <v>398</v>
      </c>
      <c r="C72" s="103" t="s">
        <v>8</v>
      </c>
      <c r="D72" s="104">
        <v>7863077259</v>
      </c>
      <c r="E72" s="69"/>
      <c r="F72" s="69"/>
      <c r="G72" s="69">
        <v>1</v>
      </c>
      <c r="H72" s="70"/>
      <c r="I72" s="70"/>
      <c r="J72" s="70">
        <v>1</v>
      </c>
      <c r="K72" s="70">
        <v>0</v>
      </c>
      <c r="L72" s="71"/>
      <c r="M72" s="71">
        <v>2</v>
      </c>
      <c r="N72" s="72">
        <v>3</v>
      </c>
      <c r="O72" s="73"/>
      <c r="P72" s="74">
        <v>2</v>
      </c>
      <c r="Q72" s="75">
        <v>0</v>
      </c>
      <c r="R72" s="76"/>
      <c r="S72" s="76">
        <v>0</v>
      </c>
      <c r="T72" s="77">
        <v>2</v>
      </c>
      <c r="U72" s="78"/>
      <c r="V72" s="46">
        <f t="shared" si="2"/>
        <v>11</v>
      </c>
      <c r="W72" s="47">
        <f>LOOKUP(A72,'peso entidad'!$B$5:$B$49,'peso entidad'!$E$5:$E$49)</f>
        <v>5</v>
      </c>
      <c r="X72" s="47">
        <f t="shared" si="3"/>
        <v>16</v>
      </c>
    </row>
    <row r="73" spans="1:24" ht="23.25">
      <c r="A73" s="67" t="s">
        <v>352</v>
      </c>
      <c r="B73" s="68">
        <v>738</v>
      </c>
      <c r="C73" s="103" t="s">
        <v>224</v>
      </c>
      <c r="D73" s="104">
        <v>9850341772</v>
      </c>
      <c r="E73" s="69"/>
      <c r="F73" s="69"/>
      <c r="G73" s="69">
        <v>1</v>
      </c>
      <c r="H73" s="70">
        <v>3</v>
      </c>
      <c r="I73" s="70"/>
      <c r="J73" s="70"/>
      <c r="K73" s="70"/>
      <c r="L73" s="71"/>
      <c r="M73" s="71">
        <v>2</v>
      </c>
      <c r="N73" s="72">
        <v>3</v>
      </c>
      <c r="O73" s="73"/>
      <c r="P73" s="74"/>
      <c r="Q73" s="75">
        <v>0</v>
      </c>
      <c r="R73" s="76"/>
      <c r="S73" s="76">
        <v>0</v>
      </c>
      <c r="T73" s="77">
        <v>2</v>
      </c>
      <c r="U73" s="78"/>
      <c r="V73" s="46">
        <f t="shared" si="2"/>
        <v>11</v>
      </c>
      <c r="W73" s="47">
        <f>LOOKUP(A73,'peso entidad'!$B$5:$B$49,'peso entidad'!$E$5:$E$49)</f>
        <v>5</v>
      </c>
      <c r="X73" s="47">
        <f t="shared" si="3"/>
        <v>16</v>
      </c>
    </row>
    <row r="74" spans="1:24" ht="23.25">
      <c r="A74" s="67" t="s">
        <v>352</v>
      </c>
      <c r="B74" s="68">
        <v>760</v>
      </c>
      <c r="C74" s="103" t="s">
        <v>245</v>
      </c>
      <c r="D74" s="104">
        <v>81937216002</v>
      </c>
      <c r="E74" s="69"/>
      <c r="F74" s="69"/>
      <c r="G74" s="69">
        <v>1</v>
      </c>
      <c r="H74" s="70"/>
      <c r="I74" s="70"/>
      <c r="J74" s="70">
        <v>1</v>
      </c>
      <c r="K74" s="70"/>
      <c r="L74" s="71"/>
      <c r="M74" s="71">
        <v>2</v>
      </c>
      <c r="N74" s="72">
        <v>3</v>
      </c>
      <c r="O74" s="73"/>
      <c r="P74" s="74"/>
      <c r="Q74" s="75">
        <v>0</v>
      </c>
      <c r="R74" s="76">
        <v>2</v>
      </c>
      <c r="S74" s="76"/>
      <c r="T74" s="77">
        <v>2</v>
      </c>
      <c r="U74" s="78"/>
      <c r="V74" s="46">
        <f t="shared" si="2"/>
        <v>11</v>
      </c>
      <c r="W74" s="47">
        <f>LOOKUP(A74,'peso entidad'!$B$5:$B$49,'peso entidad'!$E$5:$E$49)</f>
        <v>5</v>
      </c>
      <c r="X74" s="47">
        <f t="shared" si="3"/>
        <v>16</v>
      </c>
    </row>
    <row r="75" spans="1:24" ht="28.5">
      <c r="A75" s="67" t="s">
        <v>349</v>
      </c>
      <c r="B75" s="68">
        <v>762</v>
      </c>
      <c r="C75" s="103" t="s">
        <v>247</v>
      </c>
      <c r="D75" s="104">
        <v>132738000164</v>
      </c>
      <c r="E75" s="69"/>
      <c r="F75" s="69"/>
      <c r="G75" s="69">
        <v>1</v>
      </c>
      <c r="H75" s="70"/>
      <c r="I75" s="70"/>
      <c r="J75" s="70">
        <v>1</v>
      </c>
      <c r="K75" s="70"/>
      <c r="L75" s="71"/>
      <c r="M75" s="71">
        <v>2</v>
      </c>
      <c r="N75" s="72">
        <v>3</v>
      </c>
      <c r="O75" s="73"/>
      <c r="P75" s="74">
        <v>2</v>
      </c>
      <c r="Q75" s="75">
        <v>0</v>
      </c>
      <c r="R75" s="76"/>
      <c r="S75" s="76">
        <v>0</v>
      </c>
      <c r="T75" s="77">
        <v>2</v>
      </c>
      <c r="U75" s="78"/>
      <c r="V75" s="46">
        <f t="shared" si="2"/>
        <v>11</v>
      </c>
      <c r="W75" s="47">
        <f>LOOKUP(A75,'peso entidad'!$B$5:$B$49,'peso entidad'!$E$5:$E$49)</f>
        <v>5</v>
      </c>
      <c r="X75" s="47">
        <f t="shared" si="3"/>
        <v>16</v>
      </c>
    </row>
    <row r="76" spans="1:24" ht="23.25">
      <c r="A76" s="67" t="s">
        <v>352</v>
      </c>
      <c r="B76" s="68">
        <v>765</v>
      </c>
      <c r="C76" s="103" t="s">
        <v>250</v>
      </c>
      <c r="D76" s="104">
        <v>13649022127</v>
      </c>
      <c r="E76" s="69"/>
      <c r="F76" s="69"/>
      <c r="G76" s="69">
        <v>1</v>
      </c>
      <c r="H76" s="70">
        <v>3</v>
      </c>
      <c r="I76" s="70"/>
      <c r="J76" s="70"/>
      <c r="K76" s="70"/>
      <c r="L76" s="71"/>
      <c r="M76" s="71">
        <v>2</v>
      </c>
      <c r="N76" s="72">
        <v>3</v>
      </c>
      <c r="O76" s="73"/>
      <c r="P76" s="74"/>
      <c r="Q76" s="75">
        <v>0</v>
      </c>
      <c r="R76" s="76"/>
      <c r="S76" s="76">
        <v>0</v>
      </c>
      <c r="T76" s="77">
        <v>2</v>
      </c>
      <c r="U76" s="78"/>
      <c r="V76" s="46">
        <f t="shared" si="2"/>
        <v>11</v>
      </c>
      <c r="W76" s="47">
        <f>LOOKUP(A76,'peso entidad'!$B$5:$B$49,'peso entidad'!$E$5:$E$49)</f>
        <v>5</v>
      </c>
      <c r="X76" s="47">
        <f t="shared" si="3"/>
        <v>16</v>
      </c>
    </row>
    <row r="77" spans="1:24" ht="19.5">
      <c r="A77" s="67" t="s">
        <v>355</v>
      </c>
      <c r="B77" s="68">
        <v>806</v>
      </c>
      <c r="C77" s="103" t="s">
        <v>290</v>
      </c>
      <c r="D77" s="104">
        <v>4189346000</v>
      </c>
      <c r="E77" s="69"/>
      <c r="F77" s="69"/>
      <c r="G77" s="69">
        <v>1</v>
      </c>
      <c r="H77" s="70">
        <v>3</v>
      </c>
      <c r="I77" s="70"/>
      <c r="J77" s="70"/>
      <c r="K77" s="70"/>
      <c r="L77" s="71">
        <v>3</v>
      </c>
      <c r="M77" s="71"/>
      <c r="N77" s="72">
        <v>3</v>
      </c>
      <c r="O77" s="73"/>
      <c r="P77" s="74"/>
      <c r="Q77" s="75">
        <v>0</v>
      </c>
      <c r="R77" s="76"/>
      <c r="S77" s="76">
        <v>0</v>
      </c>
      <c r="T77" s="77"/>
      <c r="U77" s="78">
        <v>1</v>
      </c>
      <c r="V77" s="46">
        <f t="shared" si="2"/>
        <v>11</v>
      </c>
      <c r="W77" s="47">
        <f>LOOKUP(A77,'peso entidad'!$B$5:$B$49,'peso entidad'!$E$5:$E$49)</f>
        <v>5</v>
      </c>
      <c r="X77" s="47">
        <f t="shared" si="3"/>
        <v>16</v>
      </c>
    </row>
    <row r="78" spans="1:24" ht="19.5">
      <c r="A78" s="67" t="s">
        <v>355</v>
      </c>
      <c r="B78" s="68">
        <v>807</v>
      </c>
      <c r="C78" s="103" t="s">
        <v>291</v>
      </c>
      <c r="D78" s="104">
        <v>1845756656</v>
      </c>
      <c r="E78" s="69"/>
      <c r="F78" s="69"/>
      <c r="G78" s="69">
        <v>1</v>
      </c>
      <c r="H78" s="70">
        <v>3</v>
      </c>
      <c r="I78" s="70"/>
      <c r="J78" s="70"/>
      <c r="K78" s="70"/>
      <c r="L78" s="71">
        <v>3</v>
      </c>
      <c r="M78" s="71"/>
      <c r="N78" s="72">
        <v>3</v>
      </c>
      <c r="O78" s="73"/>
      <c r="P78" s="74"/>
      <c r="Q78" s="75">
        <v>0</v>
      </c>
      <c r="R78" s="76"/>
      <c r="S78" s="76">
        <v>0</v>
      </c>
      <c r="T78" s="77"/>
      <c r="U78" s="78">
        <v>1</v>
      </c>
      <c r="V78" s="46">
        <f t="shared" si="2"/>
        <v>11</v>
      </c>
      <c r="W78" s="47">
        <f>LOOKUP(A78,'peso entidad'!$B$5:$B$49,'peso entidad'!$E$5:$E$49)</f>
        <v>5</v>
      </c>
      <c r="X78" s="47">
        <f t="shared" si="3"/>
        <v>16</v>
      </c>
    </row>
    <row r="79" spans="1:24" ht="34.5">
      <c r="A79" s="67" t="s">
        <v>346</v>
      </c>
      <c r="B79" s="68">
        <v>885</v>
      </c>
      <c r="C79" s="103" t="s">
        <v>114</v>
      </c>
      <c r="D79" s="104">
        <v>215818563821</v>
      </c>
      <c r="E79" s="69"/>
      <c r="F79" s="69"/>
      <c r="G79" s="69">
        <v>1</v>
      </c>
      <c r="H79" s="70"/>
      <c r="I79" s="70">
        <v>2</v>
      </c>
      <c r="J79" s="70"/>
      <c r="K79" s="70"/>
      <c r="L79" s="71">
        <v>3</v>
      </c>
      <c r="M79" s="71"/>
      <c r="N79" s="72">
        <v>3</v>
      </c>
      <c r="O79" s="73"/>
      <c r="P79" s="74"/>
      <c r="Q79" s="75">
        <v>0</v>
      </c>
      <c r="R79" s="76"/>
      <c r="S79" s="76">
        <v>0</v>
      </c>
      <c r="T79" s="77">
        <v>2</v>
      </c>
      <c r="U79" s="78"/>
      <c r="V79" s="46">
        <f t="shared" si="2"/>
        <v>11</v>
      </c>
      <c r="W79" s="47">
        <f>LOOKUP(A79,'peso entidad'!$B$5:$B$49,'peso entidad'!$E$5:$E$49)</f>
        <v>5</v>
      </c>
      <c r="X79" s="47">
        <f t="shared" si="3"/>
        <v>16</v>
      </c>
    </row>
    <row r="80" spans="1:24" ht="19.5">
      <c r="A80" s="67" t="s">
        <v>349</v>
      </c>
      <c r="B80" s="68">
        <v>954</v>
      </c>
      <c r="C80" s="103" t="s">
        <v>161</v>
      </c>
      <c r="D80" s="104">
        <v>23731000000</v>
      </c>
      <c r="E80" s="69"/>
      <c r="F80" s="69"/>
      <c r="G80" s="69">
        <v>1</v>
      </c>
      <c r="H80" s="70"/>
      <c r="I80" s="70"/>
      <c r="J80" s="70">
        <v>1</v>
      </c>
      <c r="K80" s="70"/>
      <c r="L80" s="71"/>
      <c r="M80" s="71">
        <v>2</v>
      </c>
      <c r="N80" s="72">
        <v>3</v>
      </c>
      <c r="O80" s="73"/>
      <c r="P80" s="74">
        <v>2</v>
      </c>
      <c r="Q80" s="75">
        <v>0</v>
      </c>
      <c r="R80" s="76"/>
      <c r="S80" s="76">
        <v>0</v>
      </c>
      <c r="T80" s="77">
        <v>2</v>
      </c>
      <c r="U80" s="78"/>
      <c r="V80" s="46">
        <f t="shared" si="2"/>
        <v>11</v>
      </c>
      <c r="W80" s="47">
        <f>LOOKUP(A80,'peso entidad'!$B$5:$B$49,'peso entidad'!$E$5:$E$49)</f>
        <v>5</v>
      </c>
      <c r="X80" s="47">
        <f t="shared" si="3"/>
        <v>16</v>
      </c>
    </row>
    <row r="81" spans="1:24" ht="19.5">
      <c r="A81" s="67" t="s">
        <v>349</v>
      </c>
      <c r="B81" s="68">
        <v>955</v>
      </c>
      <c r="C81" s="103" t="s">
        <v>162</v>
      </c>
      <c r="D81" s="104">
        <v>2802000000</v>
      </c>
      <c r="E81" s="69"/>
      <c r="F81" s="69"/>
      <c r="G81" s="69">
        <v>1</v>
      </c>
      <c r="H81" s="70"/>
      <c r="I81" s="70"/>
      <c r="J81" s="70">
        <v>1</v>
      </c>
      <c r="K81" s="70"/>
      <c r="L81" s="71"/>
      <c r="M81" s="71">
        <v>2</v>
      </c>
      <c r="N81" s="72">
        <v>3</v>
      </c>
      <c r="O81" s="73"/>
      <c r="P81" s="74">
        <v>2</v>
      </c>
      <c r="Q81" s="75">
        <v>0</v>
      </c>
      <c r="R81" s="76"/>
      <c r="S81" s="76">
        <v>0</v>
      </c>
      <c r="T81" s="77">
        <v>2</v>
      </c>
      <c r="U81" s="78"/>
      <c r="V81" s="46">
        <f t="shared" si="2"/>
        <v>11</v>
      </c>
      <c r="W81" s="47">
        <f>LOOKUP(A81,'peso entidad'!$B$5:$B$49,'peso entidad'!$E$5:$E$49)</f>
        <v>5</v>
      </c>
      <c r="X81" s="47">
        <f t="shared" si="3"/>
        <v>16</v>
      </c>
    </row>
    <row r="82" spans="1:24" ht="19.5">
      <c r="A82" s="67" t="s">
        <v>356</v>
      </c>
      <c r="B82" s="68">
        <v>1165</v>
      </c>
      <c r="C82" s="103" t="s">
        <v>173</v>
      </c>
      <c r="D82" s="104">
        <v>24546750947</v>
      </c>
      <c r="E82" s="69"/>
      <c r="F82" s="69"/>
      <c r="G82" s="69">
        <v>1</v>
      </c>
      <c r="H82" s="70">
        <v>3</v>
      </c>
      <c r="I82" s="70"/>
      <c r="J82" s="70"/>
      <c r="K82" s="70"/>
      <c r="L82" s="71">
        <v>3</v>
      </c>
      <c r="M82" s="71"/>
      <c r="N82" s="72"/>
      <c r="O82" s="73"/>
      <c r="P82" s="74">
        <v>2</v>
      </c>
      <c r="Q82" s="75">
        <v>0</v>
      </c>
      <c r="R82" s="76">
        <v>2</v>
      </c>
      <c r="S82" s="76"/>
      <c r="T82" s="77"/>
      <c r="U82" s="78"/>
      <c r="V82" s="46">
        <f t="shared" si="2"/>
        <v>11</v>
      </c>
      <c r="W82" s="47">
        <f>LOOKUP(A82,'peso entidad'!$B$5:$B$49,'peso entidad'!$E$5:$E$49)</f>
        <v>5</v>
      </c>
      <c r="X82" s="47">
        <f t="shared" si="3"/>
        <v>16</v>
      </c>
    </row>
    <row r="83" spans="1:24" ht="15">
      <c r="A83" s="67" t="s">
        <v>356</v>
      </c>
      <c r="B83" s="68">
        <v>6094</v>
      </c>
      <c r="C83" s="103" t="s">
        <v>437</v>
      </c>
      <c r="D83" s="104">
        <v>153086188927</v>
      </c>
      <c r="E83" s="69"/>
      <c r="F83" s="69"/>
      <c r="G83" s="69">
        <v>1</v>
      </c>
      <c r="H83" s="70"/>
      <c r="I83" s="70"/>
      <c r="J83" s="70">
        <v>1</v>
      </c>
      <c r="K83" s="70"/>
      <c r="L83" s="71"/>
      <c r="M83" s="71">
        <v>2</v>
      </c>
      <c r="N83" s="72">
        <v>3</v>
      </c>
      <c r="O83" s="73"/>
      <c r="P83" s="74">
        <v>2</v>
      </c>
      <c r="Q83" s="75">
        <v>0</v>
      </c>
      <c r="R83" s="76"/>
      <c r="S83" s="76">
        <v>0</v>
      </c>
      <c r="T83" s="77">
        <v>2</v>
      </c>
      <c r="U83" s="78"/>
      <c r="V83" s="46">
        <f t="shared" si="2"/>
        <v>11</v>
      </c>
      <c r="W83" s="47">
        <f>LOOKUP(A83,'peso entidad'!$B$5:$B$49,'peso entidad'!$E$5:$E$49)</f>
        <v>5</v>
      </c>
      <c r="X83" s="47">
        <f t="shared" si="3"/>
        <v>16</v>
      </c>
    </row>
    <row r="84" spans="1:24" ht="23.25">
      <c r="A84" s="67" t="s">
        <v>343</v>
      </c>
      <c r="B84" s="68">
        <v>7223</v>
      </c>
      <c r="C84" s="103" t="s">
        <v>185</v>
      </c>
      <c r="D84" s="104">
        <v>1507757846759</v>
      </c>
      <c r="E84" s="69"/>
      <c r="F84" s="69"/>
      <c r="G84" s="69">
        <v>1</v>
      </c>
      <c r="H84" s="70"/>
      <c r="I84" s="70"/>
      <c r="J84" s="70">
        <v>1</v>
      </c>
      <c r="K84" s="70"/>
      <c r="L84" s="71"/>
      <c r="M84" s="71">
        <v>2</v>
      </c>
      <c r="N84" s="72">
        <v>3</v>
      </c>
      <c r="O84" s="73"/>
      <c r="P84" s="74">
        <v>2</v>
      </c>
      <c r="Q84" s="75">
        <v>0</v>
      </c>
      <c r="R84" s="76"/>
      <c r="S84" s="76">
        <v>0</v>
      </c>
      <c r="T84" s="77">
        <v>2</v>
      </c>
      <c r="U84" s="78"/>
      <c r="V84" s="46">
        <f t="shared" si="2"/>
        <v>11</v>
      </c>
      <c r="W84" s="47">
        <f>LOOKUP(A84,'peso entidad'!$B$5:$B$49,'peso entidad'!$E$5:$E$49)</f>
        <v>5</v>
      </c>
      <c r="X84" s="47">
        <f t="shared" si="3"/>
        <v>16</v>
      </c>
    </row>
    <row r="85" spans="1:24" ht="23.25">
      <c r="A85" s="67" t="s">
        <v>343</v>
      </c>
      <c r="B85" s="68">
        <v>7225</v>
      </c>
      <c r="C85" s="103" t="s">
        <v>437</v>
      </c>
      <c r="D85" s="104">
        <v>12800068044</v>
      </c>
      <c r="E85" s="69"/>
      <c r="F85" s="69"/>
      <c r="G85" s="69">
        <v>1</v>
      </c>
      <c r="H85" s="70"/>
      <c r="I85" s="70"/>
      <c r="J85" s="70">
        <v>1</v>
      </c>
      <c r="K85" s="70"/>
      <c r="L85" s="71"/>
      <c r="M85" s="71">
        <v>2</v>
      </c>
      <c r="N85" s="72">
        <v>3</v>
      </c>
      <c r="O85" s="73"/>
      <c r="P85" s="74">
        <v>2</v>
      </c>
      <c r="Q85" s="75">
        <v>0</v>
      </c>
      <c r="R85" s="76"/>
      <c r="S85" s="76">
        <v>0</v>
      </c>
      <c r="T85" s="77">
        <v>2</v>
      </c>
      <c r="U85" s="78"/>
      <c r="V85" s="46">
        <f t="shared" si="2"/>
        <v>11</v>
      </c>
      <c r="W85" s="47">
        <f>LOOKUP(A85,'peso entidad'!$B$5:$B$49,'peso entidad'!$E$5:$E$49)</f>
        <v>5</v>
      </c>
      <c r="X85" s="47">
        <f t="shared" si="3"/>
        <v>16</v>
      </c>
    </row>
    <row r="86" spans="1:24" ht="23.25">
      <c r="A86" s="68" t="s">
        <v>362</v>
      </c>
      <c r="B86" s="81">
        <v>656</v>
      </c>
      <c r="C86" s="103" t="s">
        <v>50</v>
      </c>
      <c r="D86" s="104">
        <v>10941750093</v>
      </c>
      <c r="E86" s="69">
        <v>6</v>
      </c>
      <c r="F86" s="69"/>
      <c r="G86" s="69"/>
      <c r="H86" s="70"/>
      <c r="I86" s="70">
        <v>2</v>
      </c>
      <c r="J86" s="70"/>
      <c r="K86" s="70"/>
      <c r="L86" s="71"/>
      <c r="M86" s="71">
        <v>2</v>
      </c>
      <c r="N86" s="72">
        <v>3</v>
      </c>
      <c r="O86" s="73"/>
      <c r="P86" s="74"/>
      <c r="Q86" s="75">
        <v>0</v>
      </c>
      <c r="R86" s="76"/>
      <c r="S86" s="76">
        <v>0</v>
      </c>
      <c r="T86" s="77">
        <v>2</v>
      </c>
      <c r="U86" s="78"/>
      <c r="V86" s="46">
        <f t="shared" si="2"/>
        <v>15</v>
      </c>
      <c r="W86" s="47">
        <f>LOOKUP(A86,'peso entidad'!$B$5:$B$49,'peso entidad'!$E$5:$E$49)</f>
        <v>0</v>
      </c>
      <c r="X86" s="47">
        <f t="shared" si="3"/>
        <v>15</v>
      </c>
    </row>
    <row r="87" spans="1:24" ht="23.25">
      <c r="A87" s="67" t="s">
        <v>364</v>
      </c>
      <c r="B87" s="68">
        <v>870</v>
      </c>
      <c r="C87" s="103" t="s">
        <v>99</v>
      </c>
      <c r="D87" s="104">
        <v>57335208144</v>
      </c>
      <c r="E87" s="69">
        <v>6</v>
      </c>
      <c r="F87" s="69"/>
      <c r="G87" s="69"/>
      <c r="H87" s="70"/>
      <c r="I87" s="70"/>
      <c r="J87" s="70">
        <v>1</v>
      </c>
      <c r="K87" s="70"/>
      <c r="L87" s="71"/>
      <c r="M87" s="71">
        <v>2</v>
      </c>
      <c r="N87" s="72">
        <v>3</v>
      </c>
      <c r="O87" s="73"/>
      <c r="P87" s="74"/>
      <c r="Q87" s="75">
        <v>0</v>
      </c>
      <c r="R87" s="76">
        <v>2</v>
      </c>
      <c r="S87" s="76"/>
      <c r="T87" s="77"/>
      <c r="U87" s="78">
        <v>1</v>
      </c>
      <c r="V87" s="46">
        <f t="shared" si="2"/>
        <v>15</v>
      </c>
      <c r="W87" s="47">
        <f>LOOKUP(A87,'peso entidad'!$B$5:$B$49,'peso entidad'!$E$5:$E$49)</f>
        <v>0</v>
      </c>
      <c r="X87" s="47">
        <f t="shared" si="3"/>
        <v>15</v>
      </c>
    </row>
    <row r="88" spans="1:24" ht="15">
      <c r="A88" s="67" t="s">
        <v>365</v>
      </c>
      <c r="B88" s="68">
        <v>57</v>
      </c>
      <c r="C88" s="103" t="s">
        <v>445</v>
      </c>
      <c r="D88" s="104">
        <v>502411837220</v>
      </c>
      <c r="E88" s="69">
        <v>6</v>
      </c>
      <c r="F88" s="69"/>
      <c r="G88" s="69"/>
      <c r="H88" s="70"/>
      <c r="I88" s="70"/>
      <c r="J88" s="70">
        <v>1</v>
      </c>
      <c r="K88" s="70">
        <v>0</v>
      </c>
      <c r="L88" s="71"/>
      <c r="M88" s="71">
        <v>2</v>
      </c>
      <c r="N88" s="72">
        <v>3</v>
      </c>
      <c r="O88" s="73"/>
      <c r="P88" s="74"/>
      <c r="Q88" s="75">
        <v>0</v>
      </c>
      <c r="R88" s="76"/>
      <c r="S88" s="76">
        <v>0</v>
      </c>
      <c r="T88" s="77">
        <v>2</v>
      </c>
      <c r="U88" s="78"/>
      <c r="V88" s="46">
        <f t="shared" si="2"/>
        <v>14</v>
      </c>
      <c r="W88" s="47">
        <f>LOOKUP(A88,'peso entidad'!$B$5:$B$49,'peso entidad'!$E$5:$E$49)</f>
        <v>1</v>
      </c>
      <c r="X88" s="47">
        <f t="shared" si="3"/>
        <v>15</v>
      </c>
    </row>
    <row r="89" spans="1:24" ht="28.5">
      <c r="A89" s="67" t="s">
        <v>360</v>
      </c>
      <c r="B89" s="68">
        <v>682</v>
      </c>
      <c r="C89" s="103" t="s">
        <v>53</v>
      </c>
      <c r="D89" s="104">
        <v>420565933873</v>
      </c>
      <c r="E89" s="69">
        <v>6</v>
      </c>
      <c r="F89" s="69"/>
      <c r="G89" s="69"/>
      <c r="H89" s="70"/>
      <c r="I89" s="70"/>
      <c r="J89" s="70">
        <v>1</v>
      </c>
      <c r="K89" s="70"/>
      <c r="L89" s="71"/>
      <c r="M89" s="71">
        <v>2</v>
      </c>
      <c r="N89" s="72">
        <v>3</v>
      </c>
      <c r="O89" s="73"/>
      <c r="P89" s="74"/>
      <c r="Q89" s="75">
        <v>0</v>
      </c>
      <c r="R89" s="76"/>
      <c r="S89" s="76">
        <v>0</v>
      </c>
      <c r="T89" s="77">
        <v>2</v>
      </c>
      <c r="U89" s="78"/>
      <c r="V89" s="46">
        <f t="shared" si="2"/>
        <v>14</v>
      </c>
      <c r="W89" s="47">
        <f>LOOKUP(A89,'peso entidad'!$B$5:$B$49,'peso entidad'!$E$5:$E$49)</f>
        <v>1</v>
      </c>
      <c r="X89" s="47">
        <f t="shared" si="3"/>
        <v>15</v>
      </c>
    </row>
    <row r="90" spans="1:24" ht="23.25">
      <c r="A90" s="67" t="s">
        <v>363</v>
      </c>
      <c r="B90" s="68">
        <v>709</v>
      </c>
      <c r="C90" s="103" t="s">
        <v>82</v>
      </c>
      <c r="D90" s="104">
        <v>12199000000</v>
      </c>
      <c r="E90" s="69"/>
      <c r="F90" s="69"/>
      <c r="G90" s="69">
        <v>1</v>
      </c>
      <c r="H90" s="70">
        <v>3</v>
      </c>
      <c r="I90" s="70"/>
      <c r="J90" s="70"/>
      <c r="K90" s="70"/>
      <c r="L90" s="71">
        <v>3</v>
      </c>
      <c r="M90" s="71"/>
      <c r="N90" s="72">
        <v>3</v>
      </c>
      <c r="O90" s="73"/>
      <c r="P90" s="74">
        <v>2</v>
      </c>
      <c r="Q90" s="75"/>
      <c r="R90" s="76"/>
      <c r="S90" s="76">
        <v>0</v>
      </c>
      <c r="T90" s="77">
        <v>2</v>
      </c>
      <c r="U90" s="78"/>
      <c r="V90" s="46">
        <f t="shared" si="2"/>
        <v>14</v>
      </c>
      <c r="W90" s="47">
        <f>LOOKUP(A90,'peso entidad'!$B$5:$B$49,'peso entidad'!$E$5:$E$49)</f>
        <v>1</v>
      </c>
      <c r="X90" s="47">
        <f t="shared" si="3"/>
        <v>15</v>
      </c>
    </row>
    <row r="91" spans="1:24" ht="23.25">
      <c r="A91" s="67" t="s">
        <v>361</v>
      </c>
      <c r="B91" s="68">
        <v>816</v>
      </c>
      <c r="C91" s="103" t="s">
        <v>299</v>
      </c>
      <c r="D91" s="104">
        <v>63287157303</v>
      </c>
      <c r="E91" s="69"/>
      <c r="F91" s="69">
        <v>4</v>
      </c>
      <c r="G91" s="69"/>
      <c r="H91" s="70"/>
      <c r="I91" s="70">
        <v>2</v>
      </c>
      <c r="J91" s="70"/>
      <c r="K91" s="70"/>
      <c r="L91" s="71">
        <v>3</v>
      </c>
      <c r="M91" s="71"/>
      <c r="N91" s="72">
        <v>3</v>
      </c>
      <c r="O91" s="73"/>
      <c r="P91" s="74"/>
      <c r="Q91" s="75">
        <v>0</v>
      </c>
      <c r="R91" s="76"/>
      <c r="S91" s="76">
        <v>0</v>
      </c>
      <c r="T91" s="77">
        <v>2</v>
      </c>
      <c r="U91" s="78"/>
      <c r="V91" s="46">
        <f t="shared" si="2"/>
        <v>14</v>
      </c>
      <c r="W91" s="47">
        <f>LOOKUP(A91,'peso entidad'!$B$5:$B$49,'peso entidad'!$E$5:$E$49)</f>
        <v>1</v>
      </c>
      <c r="X91" s="47">
        <f t="shared" si="3"/>
        <v>15</v>
      </c>
    </row>
    <row r="92" spans="1:24" ht="23.25">
      <c r="A92" s="67" t="s">
        <v>361</v>
      </c>
      <c r="B92" s="68">
        <v>842</v>
      </c>
      <c r="C92" s="103" t="s">
        <v>324</v>
      </c>
      <c r="D92" s="104">
        <v>188444104235</v>
      </c>
      <c r="E92" s="69">
        <v>6</v>
      </c>
      <c r="F92" s="69"/>
      <c r="G92" s="69"/>
      <c r="H92" s="70"/>
      <c r="I92" s="70"/>
      <c r="J92" s="70">
        <v>1</v>
      </c>
      <c r="K92" s="70"/>
      <c r="L92" s="71">
        <v>3</v>
      </c>
      <c r="M92" s="71"/>
      <c r="N92" s="72">
        <v>3</v>
      </c>
      <c r="O92" s="73"/>
      <c r="P92" s="74"/>
      <c r="Q92" s="75">
        <v>0</v>
      </c>
      <c r="R92" s="76"/>
      <c r="S92" s="76">
        <v>0</v>
      </c>
      <c r="T92" s="77"/>
      <c r="U92" s="78">
        <v>1</v>
      </c>
      <c r="V92" s="46">
        <f t="shared" si="2"/>
        <v>14</v>
      </c>
      <c r="W92" s="47">
        <f>LOOKUP(A92,'peso entidad'!$B$5:$B$49,'peso entidad'!$E$5:$E$49)</f>
        <v>1</v>
      </c>
      <c r="X92" s="47">
        <f t="shared" si="3"/>
        <v>15</v>
      </c>
    </row>
    <row r="93" spans="1:24" ht="23.25">
      <c r="A93" s="67" t="s">
        <v>353</v>
      </c>
      <c r="B93" s="68">
        <v>70</v>
      </c>
      <c r="C93" s="103" t="s">
        <v>449</v>
      </c>
      <c r="D93" s="104">
        <v>150000000000</v>
      </c>
      <c r="E93" s="69"/>
      <c r="F93" s="69"/>
      <c r="G93" s="69">
        <v>1</v>
      </c>
      <c r="H93" s="70"/>
      <c r="I93" s="70"/>
      <c r="J93" s="70"/>
      <c r="K93" s="70">
        <v>0</v>
      </c>
      <c r="L93" s="71">
        <v>3</v>
      </c>
      <c r="M93" s="71"/>
      <c r="N93" s="72">
        <v>3</v>
      </c>
      <c r="O93" s="73"/>
      <c r="P93" s="74"/>
      <c r="Q93" s="75">
        <v>0</v>
      </c>
      <c r="R93" s="76"/>
      <c r="S93" s="76">
        <v>0</v>
      </c>
      <c r="T93" s="77"/>
      <c r="U93" s="78">
        <v>3</v>
      </c>
      <c r="V93" s="46">
        <f t="shared" si="2"/>
        <v>10</v>
      </c>
      <c r="W93" s="47">
        <f>LOOKUP(A93,'peso entidad'!$B$5:$B$49,'peso entidad'!$E$5:$E$49)</f>
        <v>5</v>
      </c>
      <c r="X93" s="47">
        <f t="shared" si="3"/>
        <v>15</v>
      </c>
    </row>
    <row r="94" spans="1:24" ht="23.25">
      <c r="A94" s="67" t="s">
        <v>352</v>
      </c>
      <c r="B94" s="68">
        <v>694</v>
      </c>
      <c r="C94" s="103" t="s">
        <v>65</v>
      </c>
      <c r="D94" s="104">
        <v>265617426</v>
      </c>
      <c r="E94" s="69"/>
      <c r="F94" s="69"/>
      <c r="G94" s="69">
        <v>1</v>
      </c>
      <c r="H94" s="70"/>
      <c r="I94" s="70"/>
      <c r="J94" s="70">
        <v>1</v>
      </c>
      <c r="K94" s="70"/>
      <c r="L94" s="71">
        <v>3</v>
      </c>
      <c r="M94" s="71"/>
      <c r="N94" s="72">
        <v>3</v>
      </c>
      <c r="O94" s="73"/>
      <c r="P94" s="74"/>
      <c r="Q94" s="75">
        <v>0</v>
      </c>
      <c r="R94" s="76"/>
      <c r="S94" s="76">
        <v>0</v>
      </c>
      <c r="T94" s="77">
        <v>2</v>
      </c>
      <c r="U94" s="78"/>
      <c r="V94" s="46">
        <f t="shared" si="2"/>
        <v>10</v>
      </c>
      <c r="W94" s="47">
        <f>LOOKUP(A94,'peso entidad'!$B$5:$B$49,'peso entidad'!$E$5:$E$49)</f>
        <v>5</v>
      </c>
      <c r="X94" s="47">
        <f t="shared" si="3"/>
        <v>15</v>
      </c>
    </row>
    <row r="95" spans="1:24" ht="23.25">
      <c r="A95" s="67" t="s">
        <v>352</v>
      </c>
      <c r="B95" s="68">
        <v>742</v>
      </c>
      <c r="C95" s="103" t="s">
        <v>229</v>
      </c>
      <c r="D95" s="104">
        <v>387056726041</v>
      </c>
      <c r="E95" s="69"/>
      <c r="F95" s="69"/>
      <c r="G95" s="69">
        <v>1</v>
      </c>
      <c r="H95" s="70"/>
      <c r="I95" s="70"/>
      <c r="J95" s="70">
        <v>1</v>
      </c>
      <c r="K95" s="70"/>
      <c r="L95" s="71">
        <v>3</v>
      </c>
      <c r="M95" s="71"/>
      <c r="N95" s="72">
        <v>3</v>
      </c>
      <c r="O95" s="73"/>
      <c r="P95" s="74"/>
      <c r="Q95" s="75">
        <v>0</v>
      </c>
      <c r="R95" s="76"/>
      <c r="S95" s="76">
        <v>0</v>
      </c>
      <c r="T95" s="77">
        <v>2</v>
      </c>
      <c r="U95" s="78"/>
      <c r="V95" s="46">
        <f t="shared" si="2"/>
        <v>10</v>
      </c>
      <c r="W95" s="47">
        <f>LOOKUP(A95,'peso entidad'!$B$5:$B$49,'peso entidad'!$E$5:$E$49)</f>
        <v>5</v>
      </c>
      <c r="X95" s="47">
        <f t="shared" si="3"/>
        <v>15</v>
      </c>
    </row>
    <row r="96" spans="1:24" ht="19.5">
      <c r="A96" s="67" t="s">
        <v>349</v>
      </c>
      <c r="B96" s="68">
        <v>810</v>
      </c>
      <c r="C96" s="103" t="s">
        <v>294</v>
      </c>
      <c r="D96" s="104">
        <v>894386513378</v>
      </c>
      <c r="E96" s="69"/>
      <c r="F96" s="69"/>
      <c r="G96" s="69">
        <v>1</v>
      </c>
      <c r="H96" s="70"/>
      <c r="I96" s="70"/>
      <c r="J96" s="70">
        <v>1</v>
      </c>
      <c r="K96" s="70"/>
      <c r="L96" s="71"/>
      <c r="M96" s="71">
        <v>2</v>
      </c>
      <c r="N96" s="72">
        <v>3</v>
      </c>
      <c r="O96" s="73"/>
      <c r="P96" s="74">
        <v>2</v>
      </c>
      <c r="Q96" s="75">
        <v>0</v>
      </c>
      <c r="R96" s="76"/>
      <c r="S96" s="76">
        <v>0</v>
      </c>
      <c r="T96" s="77"/>
      <c r="U96" s="78">
        <v>1</v>
      </c>
      <c r="V96" s="46">
        <f t="shared" si="2"/>
        <v>10</v>
      </c>
      <c r="W96" s="47">
        <f>LOOKUP(A96,'peso entidad'!$B$5:$B$49,'peso entidad'!$E$5:$E$49)</f>
        <v>5</v>
      </c>
      <c r="X96" s="47">
        <f t="shared" si="3"/>
        <v>15</v>
      </c>
    </row>
    <row r="97" spans="1:24" ht="34.5">
      <c r="A97" s="67" t="s">
        <v>346</v>
      </c>
      <c r="B97" s="68">
        <v>881</v>
      </c>
      <c r="C97" s="103" t="s">
        <v>110</v>
      </c>
      <c r="D97" s="104">
        <v>261441728881</v>
      </c>
      <c r="E97" s="69"/>
      <c r="F97" s="69"/>
      <c r="G97" s="69">
        <v>1</v>
      </c>
      <c r="H97" s="70"/>
      <c r="I97" s="70"/>
      <c r="J97" s="70">
        <v>1</v>
      </c>
      <c r="K97" s="70"/>
      <c r="L97" s="71">
        <v>3</v>
      </c>
      <c r="M97" s="71"/>
      <c r="N97" s="72">
        <v>3</v>
      </c>
      <c r="O97" s="73"/>
      <c r="P97" s="74"/>
      <c r="Q97" s="75">
        <v>0</v>
      </c>
      <c r="R97" s="76"/>
      <c r="S97" s="76">
        <v>0</v>
      </c>
      <c r="T97" s="77">
        <v>2</v>
      </c>
      <c r="U97" s="78"/>
      <c r="V97" s="46">
        <f t="shared" si="2"/>
        <v>10</v>
      </c>
      <c r="W97" s="47">
        <f>LOOKUP(A97,'peso entidad'!$B$5:$B$49,'peso entidad'!$E$5:$E$49)</f>
        <v>5</v>
      </c>
      <c r="X97" s="47">
        <f t="shared" si="3"/>
        <v>15</v>
      </c>
    </row>
    <row r="98" spans="1:24" ht="34.5">
      <c r="A98" s="67" t="s">
        <v>346</v>
      </c>
      <c r="B98" s="68">
        <v>884</v>
      </c>
      <c r="C98" s="103" t="s">
        <v>113</v>
      </c>
      <c r="D98" s="104">
        <v>404785006500</v>
      </c>
      <c r="E98" s="69"/>
      <c r="F98" s="69"/>
      <c r="G98" s="69">
        <v>1</v>
      </c>
      <c r="H98" s="70"/>
      <c r="I98" s="70">
        <v>2</v>
      </c>
      <c r="J98" s="70"/>
      <c r="K98" s="70"/>
      <c r="L98" s="71"/>
      <c r="M98" s="71">
        <v>2</v>
      </c>
      <c r="N98" s="72">
        <v>3</v>
      </c>
      <c r="O98" s="73"/>
      <c r="P98" s="74"/>
      <c r="Q98" s="75">
        <v>0</v>
      </c>
      <c r="R98" s="76"/>
      <c r="S98" s="76">
        <v>0</v>
      </c>
      <c r="T98" s="77">
        <v>2</v>
      </c>
      <c r="U98" s="78"/>
      <c r="V98" s="46">
        <f t="shared" si="2"/>
        <v>10</v>
      </c>
      <c r="W98" s="47">
        <f>LOOKUP(A98,'peso entidad'!$B$5:$B$49,'peso entidad'!$E$5:$E$49)</f>
        <v>5</v>
      </c>
      <c r="X98" s="47">
        <f t="shared" si="3"/>
        <v>15</v>
      </c>
    </row>
    <row r="99" spans="1:24" ht="15">
      <c r="A99" s="67" t="s">
        <v>356</v>
      </c>
      <c r="B99" s="68">
        <v>7132</v>
      </c>
      <c r="C99" s="103" t="s">
        <v>183</v>
      </c>
      <c r="D99" s="104">
        <v>48827718076</v>
      </c>
      <c r="E99" s="69"/>
      <c r="F99" s="69"/>
      <c r="G99" s="69">
        <v>1</v>
      </c>
      <c r="H99" s="70"/>
      <c r="I99" s="70"/>
      <c r="J99" s="70">
        <v>1</v>
      </c>
      <c r="K99" s="70"/>
      <c r="L99" s="71">
        <v>3</v>
      </c>
      <c r="M99" s="71"/>
      <c r="N99" s="72">
        <v>3</v>
      </c>
      <c r="O99" s="73"/>
      <c r="P99" s="74">
        <v>2</v>
      </c>
      <c r="Q99" s="75">
        <v>0</v>
      </c>
      <c r="R99" s="76"/>
      <c r="S99" s="76">
        <v>0</v>
      </c>
      <c r="T99" s="77"/>
      <c r="U99" s="78"/>
      <c r="V99" s="46">
        <f t="shared" si="2"/>
        <v>10</v>
      </c>
      <c r="W99" s="47">
        <f>LOOKUP(A99,'peso entidad'!$B$5:$B$49,'peso entidad'!$E$5:$E$49)</f>
        <v>5</v>
      </c>
      <c r="X99" s="47">
        <f t="shared" si="3"/>
        <v>15</v>
      </c>
    </row>
    <row r="100" spans="1:24" ht="34.5">
      <c r="A100" s="67" t="s">
        <v>341</v>
      </c>
      <c r="B100" s="68">
        <v>6</v>
      </c>
      <c r="C100" s="106" t="s">
        <v>423</v>
      </c>
      <c r="D100" s="107">
        <v>6374627678</v>
      </c>
      <c r="E100" s="69">
        <v>6</v>
      </c>
      <c r="F100" s="57" t="s">
        <v>424</v>
      </c>
      <c r="G100" s="69"/>
      <c r="H100" s="70"/>
      <c r="I100" s="70"/>
      <c r="J100" s="70"/>
      <c r="K100" s="70">
        <v>0</v>
      </c>
      <c r="L100" s="71">
        <v>3</v>
      </c>
      <c r="M100" s="71"/>
      <c r="N100" s="72">
        <v>3</v>
      </c>
      <c r="O100" s="73"/>
      <c r="P100" s="74"/>
      <c r="Q100" s="75">
        <v>0</v>
      </c>
      <c r="R100" s="76"/>
      <c r="S100" s="76">
        <v>0</v>
      </c>
      <c r="T100" s="77">
        <v>2</v>
      </c>
      <c r="U100" s="78"/>
      <c r="V100" s="46">
        <f t="shared" si="2"/>
        <v>14</v>
      </c>
      <c r="W100" s="47">
        <f>LOOKUP(A100,'peso entidad'!$B$5:$B$49,'peso entidad'!$E$5:$E$49)</f>
        <v>0</v>
      </c>
      <c r="X100" s="47">
        <f t="shared" si="3"/>
        <v>14</v>
      </c>
    </row>
    <row r="101" spans="1:24" ht="23.25">
      <c r="A101" s="67" t="s">
        <v>386</v>
      </c>
      <c r="B101" s="68">
        <v>358</v>
      </c>
      <c r="C101" s="103" t="s">
        <v>491</v>
      </c>
      <c r="D101" s="104">
        <v>29667800981</v>
      </c>
      <c r="E101" s="69">
        <v>6</v>
      </c>
      <c r="F101" s="69"/>
      <c r="G101" s="69"/>
      <c r="H101" s="70"/>
      <c r="I101" s="70"/>
      <c r="J101" s="70"/>
      <c r="K101" s="70">
        <v>0</v>
      </c>
      <c r="L101" s="71">
        <v>3</v>
      </c>
      <c r="M101" s="71"/>
      <c r="N101" s="72">
        <v>3</v>
      </c>
      <c r="O101" s="73"/>
      <c r="P101" s="74"/>
      <c r="Q101" s="75">
        <v>0</v>
      </c>
      <c r="R101" s="76"/>
      <c r="S101" s="76">
        <v>0</v>
      </c>
      <c r="T101" s="77">
        <v>2</v>
      </c>
      <c r="U101" s="78"/>
      <c r="V101" s="46">
        <f t="shared" si="2"/>
        <v>14</v>
      </c>
      <c r="W101" s="47">
        <f>LOOKUP(A101,'peso entidad'!$B$5:$B$49,'peso entidad'!$E$5:$E$49)</f>
        <v>0</v>
      </c>
      <c r="X101" s="47">
        <f t="shared" si="3"/>
        <v>14</v>
      </c>
    </row>
    <row r="102" spans="1:24" ht="23.25">
      <c r="A102" s="67" t="s">
        <v>350</v>
      </c>
      <c r="B102" s="68">
        <v>692</v>
      </c>
      <c r="C102" s="103" t="s">
        <v>62</v>
      </c>
      <c r="D102" s="104">
        <v>13719458141</v>
      </c>
      <c r="E102" s="69">
        <v>6</v>
      </c>
      <c r="F102" s="69"/>
      <c r="G102" s="69"/>
      <c r="H102" s="70"/>
      <c r="I102" s="70"/>
      <c r="J102" s="70">
        <v>1</v>
      </c>
      <c r="K102" s="70"/>
      <c r="L102" s="71"/>
      <c r="M102" s="71">
        <v>2</v>
      </c>
      <c r="N102" s="72">
        <v>3</v>
      </c>
      <c r="O102" s="73"/>
      <c r="P102" s="74"/>
      <c r="Q102" s="75">
        <v>0</v>
      </c>
      <c r="R102" s="76"/>
      <c r="S102" s="76">
        <v>0</v>
      </c>
      <c r="T102" s="77">
        <v>2</v>
      </c>
      <c r="U102" s="78"/>
      <c r="V102" s="46">
        <f t="shared" si="2"/>
        <v>14</v>
      </c>
      <c r="W102" s="47">
        <f>LOOKUP(A102,'peso entidad'!$B$5:$B$49,'peso entidad'!$E$5:$E$49)</f>
        <v>0</v>
      </c>
      <c r="X102" s="47">
        <f t="shared" si="3"/>
        <v>14</v>
      </c>
    </row>
    <row r="103" spans="1:24" ht="15">
      <c r="A103" s="67" t="s">
        <v>369</v>
      </c>
      <c r="B103" s="68">
        <v>731</v>
      </c>
      <c r="C103" s="103" t="s">
        <v>218</v>
      </c>
      <c r="D103" s="104">
        <v>15324120948</v>
      </c>
      <c r="E103" s="69">
        <v>6</v>
      </c>
      <c r="F103" s="69"/>
      <c r="G103" s="69"/>
      <c r="H103" s="70"/>
      <c r="I103" s="70"/>
      <c r="J103" s="70">
        <v>1</v>
      </c>
      <c r="K103" s="70"/>
      <c r="L103" s="71">
        <v>3</v>
      </c>
      <c r="M103" s="71"/>
      <c r="N103" s="72">
        <v>3</v>
      </c>
      <c r="O103" s="73"/>
      <c r="P103" s="74"/>
      <c r="Q103" s="75">
        <v>0</v>
      </c>
      <c r="R103" s="76"/>
      <c r="S103" s="76">
        <v>0</v>
      </c>
      <c r="T103" s="77"/>
      <c r="U103" s="78">
        <v>1</v>
      </c>
      <c r="V103" s="46">
        <f t="shared" si="2"/>
        <v>14</v>
      </c>
      <c r="W103" s="47">
        <f>LOOKUP(A103,'peso entidad'!$B$5:$B$49,'peso entidad'!$E$5:$E$49)</f>
        <v>0</v>
      </c>
      <c r="X103" s="47">
        <f t="shared" si="3"/>
        <v>14</v>
      </c>
    </row>
    <row r="104" spans="1:24" ht="23.25">
      <c r="A104" s="67" t="s">
        <v>374</v>
      </c>
      <c r="B104" s="68">
        <v>773</v>
      </c>
      <c r="C104" s="103" t="s">
        <v>259</v>
      </c>
      <c r="D104" s="104">
        <v>31579046888</v>
      </c>
      <c r="E104" s="69"/>
      <c r="F104" s="69">
        <v>4</v>
      </c>
      <c r="G104" s="69"/>
      <c r="H104" s="70">
        <v>3</v>
      </c>
      <c r="I104" s="70"/>
      <c r="J104" s="70"/>
      <c r="K104" s="70"/>
      <c r="L104" s="71"/>
      <c r="M104" s="71">
        <v>2</v>
      </c>
      <c r="N104" s="72">
        <v>3</v>
      </c>
      <c r="O104" s="73"/>
      <c r="P104" s="74"/>
      <c r="Q104" s="75">
        <v>0</v>
      </c>
      <c r="R104" s="76"/>
      <c r="S104" s="76">
        <v>0</v>
      </c>
      <c r="T104" s="77">
        <v>2</v>
      </c>
      <c r="U104" s="78"/>
      <c r="V104" s="46">
        <f t="shared" si="2"/>
        <v>14</v>
      </c>
      <c r="W104" s="47">
        <f>LOOKUP(A104,'peso entidad'!$B$5:$B$49,'peso entidad'!$E$5:$E$49)</f>
        <v>0</v>
      </c>
      <c r="X104" s="47">
        <f t="shared" si="3"/>
        <v>14</v>
      </c>
    </row>
    <row r="105" spans="1:24" ht="28.5">
      <c r="A105" s="67" t="s">
        <v>385</v>
      </c>
      <c r="B105" s="68">
        <v>802</v>
      </c>
      <c r="C105" s="103" t="s">
        <v>286</v>
      </c>
      <c r="D105" s="104">
        <v>12847491677</v>
      </c>
      <c r="E105" s="69">
        <v>6</v>
      </c>
      <c r="F105" s="69"/>
      <c r="G105" s="69"/>
      <c r="H105" s="70"/>
      <c r="I105" s="70">
        <v>2</v>
      </c>
      <c r="J105" s="70"/>
      <c r="K105" s="70"/>
      <c r="L105" s="71"/>
      <c r="M105" s="71">
        <v>2</v>
      </c>
      <c r="N105" s="72">
        <v>3</v>
      </c>
      <c r="O105" s="73"/>
      <c r="P105" s="74"/>
      <c r="Q105" s="75">
        <v>0</v>
      </c>
      <c r="R105" s="76"/>
      <c r="S105" s="76">
        <v>0</v>
      </c>
      <c r="T105" s="77"/>
      <c r="U105" s="78">
        <v>1</v>
      </c>
      <c r="V105" s="46">
        <f t="shared" si="2"/>
        <v>14</v>
      </c>
      <c r="W105" s="47">
        <f>LOOKUP(A105,'peso entidad'!$B$5:$B$49,'peso entidad'!$E$5:$E$49)</f>
        <v>0</v>
      </c>
      <c r="X105" s="47">
        <f t="shared" si="3"/>
        <v>14</v>
      </c>
    </row>
    <row r="106" spans="1:24" ht="19.5">
      <c r="A106" s="67" t="s">
        <v>379</v>
      </c>
      <c r="B106" s="68">
        <v>822</v>
      </c>
      <c r="C106" s="103" t="s">
        <v>305</v>
      </c>
      <c r="D106" s="104">
        <v>35344640595</v>
      </c>
      <c r="E106" s="69">
        <v>6</v>
      </c>
      <c r="F106" s="69"/>
      <c r="G106" s="69"/>
      <c r="H106" s="70"/>
      <c r="I106" s="70"/>
      <c r="J106" s="70">
        <v>1</v>
      </c>
      <c r="K106" s="70"/>
      <c r="L106" s="71"/>
      <c r="M106" s="71">
        <v>2</v>
      </c>
      <c r="N106" s="72">
        <v>3</v>
      </c>
      <c r="O106" s="73"/>
      <c r="P106" s="74"/>
      <c r="Q106" s="75">
        <v>0</v>
      </c>
      <c r="R106" s="76"/>
      <c r="S106" s="76">
        <v>0</v>
      </c>
      <c r="T106" s="77">
        <v>2</v>
      </c>
      <c r="U106" s="78"/>
      <c r="V106" s="46">
        <f t="shared" si="2"/>
        <v>14</v>
      </c>
      <c r="W106" s="47">
        <f>LOOKUP(A106,'peso entidad'!$B$5:$B$49,'peso entidad'!$E$5:$E$49)</f>
        <v>0</v>
      </c>
      <c r="X106" s="47">
        <f t="shared" si="3"/>
        <v>14</v>
      </c>
    </row>
    <row r="107" spans="1:24" ht="19.5">
      <c r="A107" s="67" t="s">
        <v>368</v>
      </c>
      <c r="B107" s="68">
        <v>326</v>
      </c>
      <c r="C107" s="103" t="s">
        <v>484</v>
      </c>
      <c r="D107" s="104">
        <v>115055000000</v>
      </c>
      <c r="E107" s="69">
        <v>6</v>
      </c>
      <c r="F107" s="69"/>
      <c r="G107" s="69"/>
      <c r="H107" s="70"/>
      <c r="I107" s="70"/>
      <c r="J107" s="70">
        <v>1</v>
      </c>
      <c r="K107" s="70"/>
      <c r="L107" s="71"/>
      <c r="M107" s="71">
        <v>2</v>
      </c>
      <c r="N107" s="72">
        <v>3</v>
      </c>
      <c r="O107" s="73"/>
      <c r="P107" s="74"/>
      <c r="Q107" s="75">
        <v>0</v>
      </c>
      <c r="R107" s="76"/>
      <c r="S107" s="76">
        <v>0</v>
      </c>
      <c r="T107" s="77"/>
      <c r="U107" s="78">
        <v>1</v>
      </c>
      <c r="V107" s="46">
        <f t="shared" si="2"/>
        <v>13</v>
      </c>
      <c r="W107" s="47">
        <f>LOOKUP(A107,'peso entidad'!$B$5:$B$49,'peso entidad'!$E$5:$E$49)</f>
        <v>1</v>
      </c>
      <c r="X107" s="47">
        <f t="shared" si="3"/>
        <v>14</v>
      </c>
    </row>
    <row r="108" spans="1:24" ht="23.25">
      <c r="A108" s="67" t="s">
        <v>371</v>
      </c>
      <c r="B108" s="68">
        <v>379</v>
      </c>
      <c r="C108" s="103" t="s">
        <v>1</v>
      </c>
      <c r="D108" s="104">
        <v>92130000000</v>
      </c>
      <c r="E108" s="69">
        <v>6</v>
      </c>
      <c r="F108" s="69"/>
      <c r="G108" s="69"/>
      <c r="H108" s="70"/>
      <c r="I108" s="70"/>
      <c r="J108" s="70"/>
      <c r="K108" s="70">
        <v>0</v>
      </c>
      <c r="L108" s="71"/>
      <c r="M108" s="71">
        <v>2</v>
      </c>
      <c r="N108" s="72">
        <v>3</v>
      </c>
      <c r="O108" s="73"/>
      <c r="P108" s="74"/>
      <c r="Q108" s="75">
        <v>0</v>
      </c>
      <c r="R108" s="76"/>
      <c r="S108" s="76">
        <v>0</v>
      </c>
      <c r="T108" s="77">
        <v>2</v>
      </c>
      <c r="U108" s="78"/>
      <c r="V108" s="46">
        <f t="shared" si="2"/>
        <v>13</v>
      </c>
      <c r="W108" s="47">
        <f>LOOKUP(A108,'peso entidad'!$B$5:$B$49,'peso entidad'!$E$5:$E$49)</f>
        <v>1</v>
      </c>
      <c r="X108" s="47">
        <f t="shared" si="3"/>
        <v>14</v>
      </c>
    </row>
    <row r="109" spans="1:24" ht="23.25">
      <c r="A109" s="67" t="s">
        <v>371</v>
      </c>
      <c r="B109" s="68">
        <v>380</v>
      </c>
      <c r="C109" s="103" t="s">
        <v>2</v>
      </c>
      <c r="D109" s="104">
        <v>134263595760.00002</v>
      </c>
      <c r="E109" s="69">
        <v>6</v>
      </c>
      <c r="F109" s="69"/>
      <c r="G109" s="69"/>
      <c r="H109" s="70"/>
      <c r="I109" s="70"/>
      <c r="J109" s="70"/>
      <c r="K109" s="70">
        <v>0</v>
      </c>
      <c r="L109" s="71"/>
      <c r="M109" s="71">
        <v>2</v>
      </c>
      <c r="N109" s="72">
        <v>3</v>
      </c>
      <c r="O109" s="73"/>
      <c r="P109" s="74"/>
      <c r="Q109" s="75">
        <v>0</v>
      </c>
      <c r="R109" s="76"/>
      <c r="S109" s="76">
        <v>0</v>
      </c>
      <c r="T109" s="77">
        <v>2</v>
      </c>
      <c r="U109" s="78"/>
      <c r="V109" s="46">
        <f t="shared" si="2"/>
        <v>13</v>
      </c>
      <c r="W109" s="47">
        <f>LOOKUP(A109,'peso entidad'!$B$5:$B$49,'peso entidad'!$E$5:$E$49)</f>
        <v>1</v>
      </c>
      <c r="X109" s="47">
        <f t="shared" si="3"/>
        <v>14</v>
      </c>
    </row>
    <row r="110" spans="1:24" ht="15">
      <c r="A110" s="67" t="s">
        <v>366</v>
      </c>
      <c r="B110" s="68">
        <v>795</v>
      </c>
      <c r="C110" s="103" t="s">
        <v>279</v>
      </c>
      <c r="D110" s="104">
        <v>78505609370</v>
      </c>
      <c r="E110" s="69"/>
      <c r="F110" s="69">
        <v>4</v>
      </c>
      <c r="G110" s="69"/>
      <c r="H110" s="70"/>
      <c r="I110" s="70">
        <v>2</v>
      </c>
      <c r="J110" s="70"/>
      <c r="K110" s="70"/>
      <c r="L110" s="71"/>
      <c r="M110" s="71">
        <v>2</v>
      </c>
      <c r="N110" s="72">
        <v>3</v>
      </c>
      <c r="O110" s="73"/>
      <c r="P110" s="74"/>
      <c r="Q110" s="75">
        <v>0</v>
      </c>
      <c r="R110" s="76"/>
      <c r="S110" s="76">
        <v>0</v>
      </c>
      <c r="T110" s="77">
        <v>2</v>
      </c>
      <c r="U110" s="78"/>
      <c r="V110" s="46">
        <f t="shared" si="2"/>
        <v>13</v>
      </c>
      <c r="W110" s="47">
        <f>LOOKUP(A110,'peso entidad'!$B$5:$B$49,'peso entidad'!$E$5:$E$49)</f>
        <v>1</v>
      </c>
      <c r="X110" s="47">
        <f t="shared" si="3"/>
        <v>14</v>
      </c>
    </row>
    <row r="111" spans="1:24" ht="23.25">
      <c r="A111" s="67" t="s">
        <v>353</v>
      </c>
      <c r="B111" s="68">
        <v>75</v>
      </c>
      <c r="C111" s="103" t="s">
        <v>454</v>
      </c>
      <c r="D111" s="104">
        <v>9450000000</v>
      </c>
      <c r="E111" s="69"/>
      <c r="F111" s="69"/>
      <c r="G111" s="69">
        <v>1</v>
      </c>
      <c r="H111" s="70"/>
      <c r="I111" s="70"/>
      <c r="J111" s="70">
        <v>1</v>
      </c>
      <c r="K111" s="70">
        <v>0</v>
      </c>
      <c r="L111" s="71"/>
      <c r="M111" s="71">
        <v>2</v>
      </c>
      <c r="N111" s="72">
        <v>3</v>
      </c>
      <c r="O111" s="73"/>
      <c r="P111" s="74"/>
      <c r="Q111" s="75">
        <v>0</v>
      </c>
      <c r="R111" s="76"/>
      <c r="S111" s="76">
        <v>0</v>
      </c>
      <c r="T111" s="77">
        <v>2</v>
      </c>
      <c r="U111" s="78"/>
      <c r="V111" s="46">
        <f t="shared" si="2"/>
        <v>9</v>
      </c>
      <c r="W111" s="47">
        <f>LOOKUP(A111,'peso entidad'!$B$5:$B$49,'peso entidad'!$E$5:$E$49)</f>
        <v>5</v>
      </c>
      <c r="X111" s="47">
        <f t="shared" si="3"/>
        <v>14</v>
      </c>
    </row>
    <row r="112" spans="1:24" ht="15">
      <c r="A112" s="67" t="s">
        <v>355</v>
      </c>
      <c r="B112" s="68">
        <v>418</v>
      </c>
      <c r="C112" s="103" t="s">
        <v>17</v>
      </c>
      <c r="D112" s="104">
        <v>23272476184</v>
      </c>
      <c r="E112" s="69"/>
      <c r="F112" s="69"/>
      <c r="G112" s="69">
        <v>1</v>
      </c>
      <c r="H112" s="70"/>
      <c r="I112" s="70"/>
      <c r="J112" s="70">
        <v>1</v>
      </c>
      <c r="K112" s="70"/>
      <c r="L112" s="71"/>
      <c r="M112" s="71">
        <v>2</v>
      </c>
      <c r="N112" s="72">
        <v>3</v>
      </c>
      <c r="O112" s="73"/>
      <c r="P112" s="74"/>
      <c r="Q112" s="75">
        <v>0</v>
      </c>
      <c r="R112" s="76"/>
      <c r="S112" s="76">
        <v>0</v>
      </c>
      <c r="T112" s="77">
        <v>2</v>
      </c>
      <c r="U112" s="78"/>
      <c r="V112" s="46">
        <f t="shared" si="2"/>
        <v>9</v>
      </c>
      <c r="W112" s="47">
        <f>LOOKUP(A112,'peso entidad'!$B$5:$B$49,'peso entidad'!$E$5:$E$49)</f>
        <v>5</v>
      </c>
      <c r="X112" s="47">
        <f t="shared" si="3"/>
        <v>14</v>
      </c>
    </row>
    <row r="113" spans="1:24" ht="15">
      <c r="A113" s="67" t="s">
        <v>355</v>
      </c>
      <c r="B113" s="68">
        <v>435</v>
      </c>
      <c r="C113" s="103" t="s">
        <v>20</v>
      </c>
      <c r="D113" s="104">
        <v>211794550761</v>
      </c>
      <c r="E113" s="69"/>
      <c r="F113" s="69"/>
      <c r="G113" s="69">
        <v>1</v>
      </c>
      <c r="H113" s="70"/>
      <c r="I113" s="70"/>
      <c r="J113" s="70">
        <v>1</v>
      </c>
      <c r="K113" s="70"/>
      <c r="L113" s="71"/>
      <c r="M113" s="71">
        <v>2</v>
      </c>
      <c r="N113" s="72">
        <v>3</v>
      </c>
      <c r="O113" s="73"/>
      <c r="P113" s="74"/>
      <c r="Q113" s="75">
        <v>0</v>
      </c>
      <c r="R113" s="76"/>
      <c r="S113" s="76">
        <v>0</v>
      </c>
      <c r="T113" s="77">
        <v>2</v>
      </c>
      <c r="U113" s="78"/>
      <c r="V113" s="46">
        <f t="shared" si="2"/>
        <v>9</v>
      </c>
      <c r="W113" s="47">
        <f>LOOKUP(A113,'peso entidad'!$B$5:$B$49,'peso entidad'!$E$5:$E$49)</f>
        <v>5</v>
      </c>
      <c r="X113" s="47">
        <f t="shared" si="3"/>
        <v>14</v>
      </c>
    </row>
    <row r="114" spans="1:24" ht="19.5">
      <c r="A114" s="67" t="s">
        <v>355</v>
      </c>
      <c r="B114" s="68">
        <v>487</v>
      </c>
      <c r="C114" s="103" t="s">
        <v>34</v>
      </c>
      <c r="D114" s="104">
        <v>45886584187</v>
      </c>
      <c r="E114" s="69"/>
      <c r="F114" s="69"/>
      <c r="G114" s="69">
        <v>1</v>
      </c>
      <c r="H114" s="70"/>
      <c r="I114" s="70"/>
      <c r="J114" s="70">
        <v>1</v>
      </c>
      <c r="K114" s="70"/>
      <c r="L114" s="71"/>
      <c r="M114" s="71">
        <v>2</v>
      </c>
      <c r="N114" s="72">
        <v>3</v>
      </c>
      <c r="O114" s="73"/>
      <c r="P114" s="74"/>
      <c r="Q114" s="75">
        <v>0</v>
      </c>
      <c r="R114" s="76"/>
      <c r="S114" s="76">
        <v>0</v>
      </c>
      <c r="T114" s="77">
        <v>2</v>
      </c>
      <c r="U114" s="78"/>
      <c r="V114" s="46">
        <f t="shared" si="2"/>
        <v>9</v>
      </c>
      <c r="W114" s="47">
        <f>LOOKUP(A114,'peso entidad'!$B$5:$B$49,'peso entidad'!$E$5:$E$49)</f>
        <v>5</v>
      </c>
      <c r="X114" s="47">
        <f t="shared" si="3"/>
        <v>14</v>
      </c>
    </row>
    <row r="115" spans="1:24" ht="19.5">
      <c r="A115" s="67" t="s">
        <v>355</v>
      </c>
      <c r="B115" s="68">
        <v>491</v>
      </c>
      <c r="C115" s="103" t="s">
        <v>35</v>
      </c>
      <c r="D115" s="104">
        <v>3704164350</v>
      </c>
      <c r="E115" s="69"/>
      <c r="F115" s="69"/>
      <c r="G115" s="69">
        <v>1</v>
      </c>
      <c r="H115" s="70">
        <v>1</v>
      </c>
      <c r="I115" s="70"/>
      <c r="J115" s="70"/>
      <c r="K115" s="70"/>
      <c r="L115" s="71"/>
      <c r="M115" s="71">
        <v>2</v>
      </c>
      <c r="N115" s="72">
        <v>3</v>
      </c>
      <c r="O115" s="73"/>
      <c r="P115" s="74"/>
      <c r="Q115" s="75">
        <v>0</v>
      </c>
      <c r="R115" s="76"/>
      <c r="S115" s="76">
        <v>0</v>
      </c>
      <c r="T115" s="77">
        <v>2</v>
      </c>
      <c r="U115" s="78"/>
      <c r="V115" s="46">
        <f t="shared" si="2"/>
        <v>9</v>
      </c>
      <c r="W115" s="47">
        <f>LOOKUP(A115,'peso entidad'!$B$5:$B$49,'peso entidad'!$E$5:$E$49)</f>
        <v>5</v>
      </c>
      <c r="X115" s="47">
        <f t="shared" si="3"/>
        <v>14</v>
      </c>
    </row>
    <row r="116" spans="1:24" ht="15">
      <c r="A116" s="67" t="s">
        <v>349</v>
      </c>
      <c r="B116" s="68">
        <v>543</v>
      </c>
      <c r="C116" s="103" t="s">
        <v>38</v>
      </c>
      <c r="D116" s="104">
        <v>1017035516232</v>
      </c>
      <c r="E116" s="69"/>
      <c r="F116" s="69"/>
      <c r="G116" s="69">
        <v>1</v>
      </c>
      <c r="H116" s="70"/>
      <c r="I116" s="70"/>
      <c r="J116" s="70">
        <v>1</v>
      </c>
      <c r="K116" s="70">
        <v>0</v>
      </c>
      <c r="L116" s="71">
        <v>3</v>
      </c>
      <c r="M116" s="71"/>
      <c r="N116" s="72">
        <v>1</v>
      </c>
      <c r="O116" s="73"/>
      <c r="P116" s="74">
        <v>2</v>
      </c>
      <c r="Q116" s="75">
        <v>0</v>
      </c>
      <c r="R116" s="76"/>
      <c r="S116" s="76">
        <v>0</v>
      </c>
      <c r="T116" s="77"/>
      <c r="U116" s="78">
        <v>1</v>
      </c>
      <c r="V116" s="46">
        <f t="shared" si="2"/>
        <v>9</v>
      </c>
      <c r="W116" s="47">
        <f>LOOKUP(A116,'peso entidad'!$B$5:$B$49,'peso entidad'!$E$5:$E$49)</f>
        <v>5</v>
      </c>
      <c r="X116" s="47">
        <f t="shared" si="3"/>
        <v>14</v>
      </c>
    </row>
    <row r="117" spans="1:24" ht="23.25">
      <c r="A117" s="67" t="s">
        <v>352</v>
      </c>
      <c r="B117" s="68">
        <v>750</v>
      </c>
      <c r="C117" s="103" t="s">
        <v>236</v>
      </c>
      <c r="D117" s="104">
        <v>287650037860</v>
      </c>
      <c r="E117" s="69"/>
      <c r="F117" s="69"/>
      <c r="G117" s="69">
        <v>1</v>
      </c>
      <c r="H117" s="70"/>
      <c r="I117" s="70"/>
      <c r="J117" s="70">
        <v>1</v>
      </c>
      <c r="K117" s="70"/>
      <c r="L117" s="71"/>
      <c r="M117" s="71">
        <v>2</v>
      </c>
      <c r="N117" s="72">
        <v>3</v>
      </c>
      <c r="O117" s="73"/>
      <c r="P117" s="74"/>
      <c r="Q117" s="75">
        <v>0</v>
      </c>
      <c r="R117" s="76"/>
      <c r="S117" s="76">
        <v>0</v>
      </c>
      <c r="T117" s="77">
        <v>2</v>
      </c>
      <c r="U117" s="78"/>
      <c r="V117" s="46">
        <f t="shared" si="2"/>
        <v>9</v>
      </c>
      <c r="W117" s="47">
        <f>LOOKUP(A117,'peso entidad'!$B$5:$B$49,'peso entidad'!$E$5:$E$49)</f>
        <v>5</v>
      </c>
      <c r="X117" s="47">
        <f t="shared" si="3"/>
        <v>14</v>
      </c>
    </row>
    <row r="118" spans="1:24" ht="23.25">
      <c r="A118" s="67" t="s">
        <v>352</v>
      </c>
      <c r="B118" s="68">
        <v>753</v>
      </c>
      <c r="C118" s="103" t="s">
        <v>239</v>
      </c>
      <c r="D118" s="104">
        <v>23280280270</v>
      </c>
      <c r="E118" s="69"/>
      <c r="F118" s="69"/>
      <c r="G118" s="69">
        <v>1</v>
      </c>
      <c r="H118" s="70"/>
      <c r="I118" s="70"/>
      <c r="J118" s="70">
        <v>1</v>
      </c>
      <c r="K118" s="70"/>
      <c r="L118" s="71"/>
      <c r="M118" s="71">
        <v>2</v>
      </c>
      <c r="N118" s="72">
        <v>3</v>
      </c>
      <c r="O118" s="73"/>
      <c r="P118" s="74"/>
      <c r="Q118" s="75">
        <v>0</v>
      </c>
      <c r="R118" s="76"/>
      <c r="S118" s="76">
        <v>0</v>
      </c>
      <c r="T118" s="77">
        <v>2</v>
      </c>
      <c r="U118" s="78"/>
      <c r="V118" s="46">
        <f t="shared" si="2"/>
        <v>9</v>
      </c>
      <c r="W118" s="47">
        <f>LOOKUP(A118,'peso entidad'!$B$5:$B$49,'peso entidad'!$E$5:$E$49)</f>
        <v>5</v>
      </c>
      <c r="X118" s="47">
        <f t="shared" si="3"/>
        <v>14</v>
      </c>
    </row>
    <row r="119" spans="1:24" ht="19.5">
      <c r="A119" s="67" t="s">
        <v>355</v>
      </c>
      <c r="B119" s="68">
        <v>808</v>
      </c>
      <c r="C119" s="103" t="s">
        <v>292</v>
      </c>
      <c r="D119" s="104">
        <v>15535292902</v>
      </c>
      <c r="E119" s="69"/>
      <c r="F119" s="69"/>
      <c r="G119" s="69">
        <v>1</v>
      </c>
      <c r="H119" s="70"/>
      <c r="I119" s="70"/>
      <c r="J119" s="70">
        <v>1</v>
      </c>
      <c r="K119" s="70"/>
      <c r="L119" s="71"/>
      <c r="M119" s="71">
        <v>2</v>
      </c>
      <c r="N119" s="72">
        <v>3</v>
      </c>
      <c r="O119" s="73"/>
      <c r="P119" s="74"/>
      <c r="Q119" s="75">
        <v>0</v>
      </c>
      <c r="R119" s="76"/>
      <c r="S119" s="76">
        <v>0</v>
      </c>
      <c r="T119" s="77">
        <v>2</v>
      </c>
      <c r="U119" s="78"/>
      <c r="V119" s="46">
        <f t="shared" si="2"/>
        <v>9</v>
      </c>
      <c r="W119" s="47">
        <f>LOOKUP(A119,'peso entidad'!$B$5:$B$49,'peso entidad'!$E$5:$E$49)</f>
        <v>5</v>
      </c>
      <c r="X119" s="47">
        <f t="shared" si="3"/>
        <v>14</v>
      </c>
    </row>
    <row r="120" spans="1:24" ht="34.5">
      <c r="A120" s="67" t="s">
        <v>346</v>
      </c>
      <c r="B120" s="68">
        <v>877</v>
      </c>
      <c r="C120" s="103" t="s">
        <v>106</v>
      </c>
      <c r="D120" s="104">
        <v>37416765321</v>
      </c>
      <c r="E120" s="69"/>
      <c r="F120" s="69"/>
      <c r="G120" s="69">
        <v>1</v>
      </c>
      <c r="H120" s="70"/>
      <c r="I120" s="70"/>
      <c r="J120" s="70"/>
      <c r="K120" s="70">
        <v>0</v>
      </c>
      <c r="L120" s="71">
        <v>3</v>
      </c>
      <c r="M120" s="71"/>
      <c r="N120" s="72">
        <v>3</v>
      </c>
      <c r="O120" s="73"/>
      <c r="P120" s="74"/>
      <c r="Q120" s="75">
        <v>0</v>
      </c>
      <c r="R120" s="76"/>
      <c r="S120" s="76">
        <v>0</v>
      </c>
      <c r="T120" s="77">
        <v>2</v>
      </c>
      <c r="U120" s="78"/>
      <c r="V120" s="46">
        <f t="shared" si="2"/>
        <v>9</v>
      </c>
      <c r="W120" s="47">
        <f>LOOKUP(A120,'peso entidad'!$B$5:$B$49,'peso entidad'!$E$5:$E$49)</f>
        <v>5</v>
      </c>
      <c r="X120" s="47">
        <f t="shared" si="3"/>
        <v>14</v>
      </c>
    </row>
    <row r="121" spans="1:24" ht="34.5">
      <c r="A121" s="67" t="s">
        <v>346</v>
      </c>
      <c r="B121" s="68">
        <v>878</v>
      </c>
      <c r="C121" s="103" t="s">
        <v>107</v>
      </c>
      <c r="D121" s="104">
        <v>201500000000</v>
      </c>
      <c r="E121" s="69"/>
      <c r="F121" s="69"/>
      <c r="G121" s="69">
        <v>1</v>
      </c>
      <c r="H121" s="70"/>
      <c r="I121" s="70"/>
      <c r="J121" s="70">
        <v>1</v>
      </c>
      <c r="K121" s="70"/>
      <c r="L121" s="71">
        <v>3</v>
      </c>
      <c r="M121" s="71"/>
      <c r="N121" s="72">
        <v>3</v>
      </c>
      <c r="O121" s="73"/>
      <c r="P121" s="74"/>
      <c r="Q121" s="75">
        <v>0</v>
      </c>
      <c r="R121" s="76"/>
      <c r="S121" s="76">
        <v>0</v>
      </c>
      <c r="T121" s="77"/>
      <c r="U121" s="78">
        <v>1</v>
      </c>
      <c r="V121" s="46">
        <f t="shared" si="2"/>
        <v>9</v>
      </c>
      <c r="W121" s="47">
        <f>LOOKUP(A121,'peso entidad'!$B$5:$B$49,'peso entidad'!$E$5:$E$49)</f>
        <v>5</v>
      </c>
      <c r="X121" s="47">
        <f t="shared" si="3"/>
        <v>14</v>
      </c>
    </row>
    <row r="122" spans="1:24" ht="34.5">
      <c r="A122" s="67" t="s">
        <v>346</v>
      </c>
      <c r="B122" s="68">
        <v>879</v>
      </c>
      <c r="C122" s="103" t="s">
        <v>108</v>
      </c>
      <c r="D122" s="104">
        <v>559076000</v>
      </c>
      <c r="E122" s="69"/>
      <c r="F122" s="69"/>
      <c r="G122" s="69">
        <v>1</v>
      </c>
      <c r="H122" s="70"/>
      <c r="I122" s="70"/>
      <c r="J122" s="70"/>
      <c r="K122" s="70">
        <v>0</v>
      </c>
      <c r="L122" s="71">
        <v>3</v>
      </c>
      <c r="M122" s="71"/>
      <c r="N122" s="72">
        <v>3</v>
      </c>
      <c r="O122" s="73"/>
      <c r="P122" s="74"/>
      <c r="Q122" s="75">
        <v>0</v>
      </c>
      <c r="R122" s="76"/>
      <c r="S122" s="76">
        <v>0</v>
      </c>
      <c r="T122" s="77">
        <v>2</v>
      </c>
      <c r="U122" s="78"/>
      <c r="V122" s="46">
        <f t="shared" si="2"/>
        <v>9</v>
      </c>
      <c r="W122" s="47">
        <f>LOOKUP(A122,'peso entidad'!$B$5:$B$49,'peso entidad'!$E$5:$E$49)</f>
        <v>5</v>
      </c>
      <c r="X122" s="47">
        <f t="shared" si="3"/>
        <v>14</v>
      </c>
    </row>
    <row r="123" spans="1:24" ht="34.5">
      <c r="A123" s="67" t="s">
        <v>346</v>
      </c>
      <c r="B123" s="68">
        <v>882</v>
      </c>
      <c r="C123" s="103" t="s">
        <v>111</v>
      </c>
      <c r="D123" s="104">
        <v>55112689646</v>
      </c>
      <c r="E123" s="69"/>
      <c r="F123" s="69"/>
      <c r="G123" s="69">
        <v>1</v>
      </c>
      <c r="H123" s="70"/>
      <c r="I123" s="70"/>
      <c r="J123" s="70"/>
      <c r="K123" s="70">
        <v>0</v>
      </c>
      <c r="L123" s="71">
        <v>3</v>
      </c>
      <c r="M123" s="71"/>
      <c r="N123" s="72">
        <v>3</v>
      </c>
      <c r="O123" s="73"/>
      <c r="P123" s="74"/>
      <c r="Q123" s="75">
        <v>0</v>
      </c>
      <c r="R123" s="76"/>
      <c r="S123" s="76">
        <v>0</v>
      </c>
      <c r="T123" s="77">
        <v>2</v>
      </c>
      <c r="U123" s="78"/>
      <c r="V123" s="46">
        <f t="shared" si="2"/>
        <v>9</v>
      </c>
      <c r="W123" s="47">
        <f>LOOKUP(A123,'peso entidad'!$B$5:$B$49,'peso entidad'!$E$5:$E$49)</f>
        <v>5</v>
      </c>
      <c r="X123" s="47">
        <f t="shared" si="3"/>
        <v>14</v>
      </c>
    </row>
    <row r="124" spans="1:24" ht="34.5">
      <c r="A124" s="67" t="s">
        <v>346</v>
      </c>
      <c r="B124" s="68">
        <v>886</v>
      </c>
      <c r="C124" s="103" t="s">
        <v>115</v>
      </c>
      <c r="D124" s="104">
        <v>28768324229</v>
      </c>
      <c r="E124" s="69"/>
      <c r="F124" s="69"/>
      <c r="G124" s="69">
        <v>1</v>
      </c>
      <c r="H124" s="70"/>
      <c r="I124" s="70"/>
      <c r="J124" s="70"/>
      <c r="K124" s="70">
        <v>0</v>
      </c>
      <c r="L124" s="71">
        <v>3</v>
      </c>
      <c r="M124" s="71"/>
      <c r="N124" s="72">
        <v>3</v>
      </c>
      <c r="O124" s="73"/>
      <c r="P124" s="74"/>
      <c r="Q124" s="75">
        <v>0</v>
      </c>
      <c r="R124" s="76"/>
      <c r="S124" s="76">
        <v>0</v>
      </c>
      <c r="T124" s="77">
        <v>2</v>
      </c>
      <c r="U124" s="78"/>
      <c r="V124" s="46">
        <f t="shared" si="2"/>
        <v>9</v>
      </c>
      <c r="W124" s="47">
        <f>LOOKUP(A124,'peso entidad'!$B$5:$B$49,'peso entidad'!$E$5:$E$49)</f>
        <v>5</v>
      </c>
      <c r="X124" s="47">
        <f t="shared" si="3"/>
        <v>14</v>
      </c>
    </row>
    <row r="125" spans="1:24" ht="34.5">
      <c r="A125" s="67" t="s">
        <v>372</v>
      </c>
      <c r="B125" s="68">
        <v>198</v>
      </c>
      <c r="C125" s="103" t="s">
        <v>466</v>
      </c>
      <c r="D125" s="104">
        <v>4438732285</v>
      </c>
      <c r="E125" s="69"/>
      <c r="F125" s="69"/>
      <c r="G125" s="69">
        <v>1</v>
      </c>
      <c r="H125" s="70">
        <v>3</v>
      </c>
      <c r="I125" s="70"/>
      <c r="J125" s="70"/>
      <c r="K125" s="70"/>
      <c r="L125" s="71"/>
      <c r="M125" s="71">
        <v>2</v>
      </c>
      <c r="N125" s="72">
        <v>3</v>
      </c>
      <c r="O125" s="73"/>
      <c r="P125" s="74">
        <v>2</v>
      </c>
      <c r="Q125" s="75"/>
      <c r="R125" s="76"/>
      <c r="S125" s="76">
        <v>0</v>
      </c>
      <c r="T125" s="77">
        <v>2</v>
      </c>
      <c r="U125" s="78"/>
      <c r="V125" s="46">
        <f t="shared" si="2"/>
        <v>13</v>
      </c>
      <c r="W125" s="47">
        <f>LOOKUP(A125,'peso entidad'!$B$5:$B$49,'peso entidad'!$E$5:$E$49)</f>
        <v>0</v>
      </c>
      <c r="X125" s="47">
        <f t="shared" si="3"/>
        <v>13</v>
      </c>
    </row>
    <row r="126" spans="1:24" ht="15">
      <c r="A126" s="67" t="s">
        <v>385</v>
      </c>
      <c r="B126" s="68">
        <v>311</v>
      </c>
      <c r="C126" s="103" t="s">
        <v>483</v>
      </c>
      <c r="D126" s="104">
        <v>18168150299</v>
      </c>
      <c r="E126" s="69">
        <v>6</v>
      </c>
      <c r="F126" s="69"/>
      <c r="G126" s="69"/>
      <c r="H126" s="70"/>
      <c r="I126" s="70"/>
      <c r="J126" s="70"/>
      <c r="K126" s="70">
        <v>0</v>
      </c>
      <c r="L126" s="71"/>
      <c r="M126" s="71">
        <v>2</v>
      </c>
      <c r="N126" s="72">
        <v>3</v>
      </c>
      <c r="O126" s="73"/>
      <c r="P126" s="74"/>
      <c r="Q126" s="75">
        <v>0</v>
      </c>
      <c r="R126" s="76"/>
      <c r="S126" s="76">
        <v>0</v>
      </c>
      <c r="T126" s="77">
        <v>2</v>
      </c>
      <c r="U126" s="78"/>
      <c r="V126" s="46">
        <f t="shared" si="2"/>
        <v>13</v>
      </c>
      <c r="W126" s="47">
        <f>LOOKUP(A126,'peso entidad'!$B$5:$B$49,'peso entidad'!$E$5:$E$49)</f>
        <v>0</v>
      </c>
      <c r="X126" s="47">
        <f t="shared" si="3"/>
        <v>13</v>
      </c>
    </row>
    <row r="127" spans="1:24" ht="15">
      <c r="A127" s="67" t="s">
        <v>373</v>
      </c>
      <c r="B127" s="68">
        <v>431</v>
      </c>
      <c r="C127" s="103" t="s">
        <v>19</v>
      </c>
      <c r="D127" s="104">
        <v>62669717054</v>
      </c>
      <c r="E127" s="69"/>
      <c r="F127" s="69"/>
      <c r="G127" s="69">
        <v>1</v>
      </c>
      <c r="H127" s="70"/>
      <c r="I127" s="70">
        <v>2</v>
      </c>
      <c r="J127" s="70"/>
      <c r="K127" s="70"/>
      <c r="L127" s="71">
        <v>3</v>
      </c>
      <c r="M127" s="71"/>
      <c r="N127" s="72">
        <v>3</v>
      </c>
      <c r="O127" s="73"/>
      <c r="P127" s="74">
        <v>2</v>
      </c>
      <c r="Q127" s="75"/>
      <c r="R127" s="76"/>
      <c r="S127" s="76">
        <v>0</v>
      </c>
      <c r="T127" s="77">
        <v>2</v>
      </c>
      <c r="U127" s="78"/>
      <c r="V127" s="46">
        <f t="shared" si="2"/>
        <v>13</v>
      </c>
      <c r="W127" s="47">
        <f>LOOKUP(A127,'peso entidad'!$B$5:$B$49,'peso entidad'!$E$5:$E$49)</f>
        <v>0</v>
      </c>
      <c r="X127" s="47">
        <f t="shared" si="3"/>
        <v>13</v>
      </c>
    </row>
    <row r="128" spans="1:24" ht="23.25">
      <c r="A128" s="67" t="s">
        <v>370</v>
      </c>
      <c r="B128" s="68">
        <v>440</v>
      </c>
      <c r="C128" s="103" t="s">
        <v>24</v>
      </c>
      <c r="D128" s="104">
        <v>31268856888</v>
      </c>
      <c r="E128" s="69">
        <v>6</v>
      </c>
      <c r="F128" s="69"/>
      <c r="G128" s="69"/>
      <c r="H128" s="70"/>
      <c r="I128" s="70"/>
      <c r="J128" s="70"/>
      <c r="K128" s="70">
        <v>0</v>
      </c>
      <c r="L128" s="71"/>
      <c r="M128" s="71">
        <v>2</v>
      </c>
      <c r="N128" s="72">
        <v>3</v>
      </c>
      <c r="O128" s="73"/>
      <c r="P128" s="74"/>
      <c r="Q128" s="75">
        <v>0</v>
      </c>
      <c r="R128" s="76"/>
      <c r="S128" s="76">
        <v>0</v>
      </c>
      <c r="T128" s="77">
        <v>2</v>
      </c>
      <c r="U128" s="78"/>
      <c r="V128" s="46">
        <f t="shared" si="2"/>
        <v>13</v>
      </c>
      <c r="W128" s="47">
        <f>LOOKUP(A128,'peso entidad'!$B$5:$B$49,'peso entidad'!$E$5:$E$49)</f>
        <v>0</v>
      </c>
      <c r="X128" s="47">
        <f t="shared" si="3"/>
        <v>13</v>
      </c>
    </row>
    <row r="129" spans="1:24" ht="23.25">
      <c r="A129" s="67" t="s">
        <v>370</v>
      </c>
      <c r="B129" s="68">
        <v>498</v>
      </c>
      <c r="C129" s="103" t="s">
        <v>36</v>
      </c>
      <c r="D129" s="104">
        <v>24046006796</v>
      </c>
      <c r="E129" s="69">
        <v>6</v>
      </c>
      <c r="F129" s="69"/>
      <c r="G129" s="69"/>
      <c r="H129" s="70"/>
      <c r="I129" s="70"/>
      <c r="J129" s="70"/>
      <c r="K129" s="70">
        <v>0</v>
      </c>
      <c r="L129" s="71"/>
      <c r="M129" s="71">
        <v>2</v>
      </c>
      <c r="N129" s="72">
        <v>3</v>
      </c>
      <c r="O129" s="73"/>
      <c r="P129" s="74"/>
      <c r="Q129" s="75">
        <v>0</v>
      </c>
      <c r="R129" s="76"/>
      <c r="S129" s="76">
        <v>0</v>
      </c>
      <c r="T129" s="77">
        <v>2</v>
      </c>
      <c r="U129" s="78"/>
      <c r="V129" s="46">
        <f t="shared" si="2"/>
        <v>13</v>
      </c>
      <c r="W129" s="47">
        <f>LOOKUP(A129,'peso entidad'!$B$5:$B$49,'peso entidad'!$E$5:$E$49)</f>
        <v>0</v>
      </c>
      <c r="X129" s="47">
        <f t="shared" si="3"/>
        <v>13</v>
      </c>
    </row>
    <row r="130" spans="1:24" ht="19.5">
      <c r="A130" s="67" t="s">
        <v>385</v>
      </c>
      <c r="B130" s="68">
        <v>535</v>
      </c>
      <c r="C130" s="103" t="s">
        <v>37</v>
      </c>
      <c r="D130" s="104">
        <v>16590463861</v>
      </c>
      <c r="E130" s="69">
        <v>6</v>
      </c>
      <c r="F130" s="69"/>
      <c r="G130" s="69"/>
      <c r="H130" s="70"/>
      <c r="I130" s="70"/>
      <c r="J130" s="70">
        <v>1</v>
      </c>
      <c r="K130" s="70"/>
      <c r="L130" s="71"/>
      <c r="M130" s="71">
        <v>2</v>
      </c>
      <c r="N130" s="72">
        <v>3</v>
      </c>
      <c r="O130" s="73"/>
      <c r="P130" s="74"/>
      <c r="Q130" s="75">
        <v>0</v>
      </c>
      <c r="R130" s="76"/>
      <c r="S130" s="76">
        <v>0</v>
      </c>
      <c r="T130" s="77"/>
      <c r="U130" s="78">
        <v>1</v>
      </c>
      <c r="V130" s="46">
        <f t="shared" si="2"/>
        <v>13</v>
      </c>
      <c r="W130" s="47">
        <f>LOOKUP(A130,'peso entidad'!$B$5:$B$49,'peso entidad'!$E$5:$E$49)</f>
        <v>0</v>
      </c>
      <c r="X130" s="47">
        <f t="shared" si="3"/>
        <v>13</v>
      </c>
    </row>
    <row r="131" spans="1:24" ht="34.5">
      <c r="A131" s="67" t="s">
        <v>372</v>
      </c>
      <c r="B131" s="68">
        <v>640</v>
      </c>
      <c r="C131" s="103" t="s">
        <v>48</v>
      </c>
      <c r="D131" s="104">
        <v>6519767531</v>
      </c>
      <c r="E131" s="69"/>
      <c r="F131" s="69"/>
      <c r="G131" s="69">
        <v>1</v>
      </c>
      <c r="H131" s="70"/>
      <c r="I131" s="70">
        <v>2</v>
      </c>
      <c r="J131" s="70"/>
      <c r="K131" s="70"/>
      <c r="L131" s="71">
        <v>3</v>
      </c>
      <c r="M131" s="71"/>
      <c r="N131" s="72">
        <v>3</v>
      </c>
      <c r="O131" s="73"/>
      <c r="P131" s="74"/>
      <c r="Q131" s="75">
        <v>0</v>
      </c>
      <c r="R131" s="76">
        <v>2</v>
      </c>
      <c r="S131" s="76"/>
      <c r="T131" s="77">
        <v>2</v>
      </c>
      <c r="U131" s="78"/>
      <c r="V131" s="46">
        <f t="shared" si="2"/>
        <v>13</v>
      </c>
      <c r="W131" s="47">
        <f>LOOKUP(A131,'peso entidad'!$B$5:$B$49,'peso entidad'!$E$5:$E$49)</f>
        <v>0</v>
      </c>
      <c r="X131" s="47">
        <f t="shared" si="3"/>
        <v>13</v>
      </c>
    </row>
    <row r="132" spans="1:24" ht="19.5">
      <c r="A132" s="67" t="s">
        <v>382</v>
      </c>
      <c r="B132" s="68">
        <v>693</v>
      </c>
      <c r="C132" s="103" t="s">
        <v>64</v>
      </c>
      <c r="D132" s="104">
        <v>14480800000</v>
      </c>
      <c r="E132" s="69">
        <v>6</v>
      </c>
      <c r="F132" s="69"/>
      <c r="G132" s="69"/>
      <c r="H132" s="70"/>
      <c r="I132" s="70"/>
      <c r="J132" s="70"/>
      <c r="K132" s="70">
        <v>0</v>
      </c>
      <c r="L132" s="71"/>
      <c r="M132" s="71">
        <v>2</v>
      </c>
      <c r="N132" s="72">
        <v>3</v>
      </c>
      <c r="O132" s="73"/>
      <c r="P132" s="74"/>
      <c r="Q132" s="75">
        <v>0</v>
      </c>
      <c r="R132" s="76"/>
      <c r="S132" s="76">
        <v>0</v>
      </c>
      <c r="T132" s="77">
        <v>2</v>
      </c>
      <c r="U132" s="78"/>
      <c r="V132" s="46">
        <f t="shared" si="2"/>
        <v>13</v>
      </c>
      <c r="W132" s="47">
        <f>LOOKUP(A132,'peso entidad'!$B$5:$B$49,'peso entidad'!$E$5:$E$49)</f>
        <v>0</v>
      </c>
      <c r="X132" s="47">
        <f t="shared" si="3"/>
        <v>13</v>
      </c>
    </row>
    <row r="133" spans="1:24" ht="15">
      <c r="A133" s="67" t="s">
        <v>381</v>
      </c>
      <c r="B133" s="68">
        <v>705</v>
      </c>
      <c r="C133" s="103" t="s">
        <v>79</v>
      </c>
      <c r="D133" s="104">
        <v>44477294833</v>
      </c>
      <c r="E133" s="69">
        <v>6</v>
      </c>
      <c r="F133" s="69"/>
      <c r="G133" s="69"/>
      <c r="H133" s="70"/>
      <c r="I133" s="70"/>
      <c r="J133" s="70"/>
      <c r="K133" s="70">
        <v>0</v>
      </c>
      <c r="L133" s="71"/>
      <c r="M133" s="71">
        <v>2</v>
      </c>
      <c r="N133" s="72">
        <v>3</v>
      </c>
      <c r="O133" s="73"/>
      <c r="P133" s="74"/>
      <c r="Q133" s="75">
        <v>0</v>
      </c>
      <c r="R133" s="76"/>
      <c r="S133" s="76">
        <v>0</v>
      </c>
      <c r="T133" s="77">
        <v>2</v>
      </c>
      <c r="U133" s="78"/>
      <c r="V133" s="46">
        <f t="shared" si="2"/>
        <v>13</v>
      </c>
      <c r="W133" s="47">
        <f>LOOKUP(A133,'peso entidad'!$B$5:$B$49,'peso entidad'!$E$5:$E$49)</f>
        <v>0</v>
      </c>
      <c r="X133" s="47">
        <f t="shared" si="3"/>
        <v>13</v>
      </c>
    </row>
    <row r="134" spans="1:24" ht="34.5">
      <c r="A134" s="67" t="s">
        <v>357</v>
      </c>
      <c r="B134" s="68">
        <v>710</v>
      </c>
      <c r="C134" s="103" t="s">
        <v>84</v>
      </c>
      <c r="D134" s="104">
        <v>30806771033</v>
      </c>
      <c r="E134" s="69">
        <v>6</v>
      </c>
      <c r="F134" s="69"/>
      <c r="G134" s="69"/>
      <c r="H134" s="70"/>
      <c r="I134" s="70"/>
      <c r="J134" s="70"/>
      <c r="K134" s="70">
        <v>0</v>
      </c>
      <c r="L134" s="71"/>
      <c r="M134" s="71">
        <v>2</v>
      </c>
      <c r="N134" s="72">
        <v>3</v>
      </c>
      <c r="O134" s="73"/>
      <c r="P134" s="74"/>
      <c r="Q134" s="75">
        <v>0</v>
      </c>
      <c r="R134" s="76"/>
      <c r="S134" s="76">
        <v>0</v>
      </c>
      <c r="T134" s="77">
        <v>2</v>
      </c>
      <c r="U134" s="78"/>
      <c r="V134" s="46">
        <f t="shared" si="2"/>
        <v>13</v>
      </c>
      <c r="W134" s="47">
        <f>LOOKUP(A134,'peso entidad'!$B$5:$B$49,'peso entidad'!$E$5:$E$49)</f>
        <v>0</v>
      </c>
      <c r="X134" s="47">
        <f t="shared" si="3"/>
        <v>13</v>
      </c>
    </row>
    <row r="135" spans="1:24" ht="19.5">
      <c r="A135" s="67" t="s">
        <v>381</v>
      </c>
      <c r="B135" s="68">
        <v>714</v>
      </c>
      <c r="C135" s="103" t="s">
        <v>88</v>
      </c>
      <c r="D135" s="104">
        <v>58950978400</v>
      </c>
      <c r="E135" s="69">
        <v>6</v>
      </c>
      <c r="F135" s="69"/>
      <c r="G135" s="69"/>
      <c r="H135" s="70"/>
      <c r="I135" s="70"/>
      <c r="J135" s="70"/>
      <c r="K135" s="70">
        <v>0</v>
      </c>
      <c r="L135" s="71"/>
      <c r="M135" s="71">
        <v>2</v>
      </c>
      <c r="N135" s="72">
        <v>3</v>
      </c>
      <c r="O135" s="73"/>
      <c r="P135" s="74"/>
      <c r="Q135" s="75">
        <v>0</v>
      </c>
      <c r="R135" s="76"/>
      <c r="S135" s="76">
        <v>0</v>
      </c>
      <c r="T135" s="77">
        <v>2</v>
      </c>
      <c r="U135" s="78"/>
      <c r="V135" s="46">
        <f aca="true" t="shared" si="4" ref="V135:V198">SUM(E135:U135)</f>
        <v>13</v>
      </c>
      <c r="W135" s="47">
        <f>LOOKUP(A135,'peso entidad'!$B$5:$B$49,'peso entidad'!$E$5:$E$49)</f>
        <v>0</v>
      </c>
      <c r="X135" s="47">
        <f aca="true" t="shared" si="5" ref="X135:X198">SUM(V135:W135)</f>
        <v>13</v>
      </c>
    </row>
    <row r="136" spans="1:24" ht="19.5">
      <c r="A136" s="67" t="s">
        <v>387</v>
      </c>
      <c r="B136" s="68">
        <v>732</v>
      </c>
      <c r="C136" s="103" t="s">
        <v>219</v>
      </c>
      <c r="D136" s="104">
        <v>1941000002</v>
      </c>
      <c r="E136" s="69">
        <v>6</v>
      </c>
      <c r="F136" s="69"/>
      <c r="G136" s="69"/>
      <c r="H136" s="70"/>
      <c r="I136" s="70"/>
      <c r="J136" s="70">
        <v>1</v>
      </c>
      <c r="K136" s="70"/>
      <c r="L136" s="71"/>
      <c r="M136" s="71">
        <v>2</v>
      </c>
      <c r="N136" s="72">
        <v>3</v>
      </c>
      <c r="O136" s="73"/>
      <c r="P136" s="74"/>
      <c r="Q136" s="75">
        <v>0</v>
      </c>
      <c r="R136" s="76"/>
      <c r="S136" s="76">
        <v>0</v>
      </c>
      <c r="T136" s="77"/>
      <c r="U136" s="78">
        <v>1</v>
      </c>
      <c r="V136" s="46">
        <f t="shared" si="4"/>
        <v>13</v>
      </c>
      <c r="W136" s="47">
        <f>LOOKUP(A136,'peso entidad'!$B$5:$B$49,'peso entidad'!$E$5:$E$49)</f>
        <v>0</v>
      </c>
      <c r="X136" s="47">
        <f t="shared" si="5"/>
        <v>13</v>
      </c>
    </row>
    <row r="137" spans="1:24" ht="23.25">
      <c r="A137" s="67" t="s">
        <v>347</v>
      </c>
      <c r="B137" s="68">
        <v>751</v>
      </c>
      <c r="C137" s="103" t="s">
        <v>237</v>
      </c>
      <c r="D137" s="104">
        <v>14060665533</v>
      </c>
      <c r="E137" s="69">
        <v>6</v>
      </c>
      <c r="F137" s="69"/>
      <c r="G137" s="69"/>
      <c r="H137" s="70"/>
      <c r="I137" s="70"/>
      <c r="J137" s="70"/>
      <c r="K137" s="70">
        <v>0</v>
      </c>
      <c r="L137" s="71">
        <v>3</v>
      </c>
      <c r="M137" s="71"/>
      <c r="N137" s="72">
        <v>3</v>
      </c>
      <c r="O137" s="73"/>
      <c r="P137" s="74"/>
      <c r="Q137" s="75">
        <v>0</v>
      </c>
      <c r="R137" s="76"/>
      <c r="S137" s="76">
        <v>0</v>
      </c>
      <c r="T137" s="77"/>
      <c r="U137" s="78">
        <v>1</v>
      </c>
      <c r="V137" s="46">
        <f t="shared" si="4"/>
        <v>13</v>
      </c>
      <c r="W137" s="47">
        <f>LOOKUP(A137,'peso entidad'!$B$5:$B$49,'peso entidad'!$E$5:$E$49)</f>
        <v>0</v>
      </c>
      <c r="X137" s="47">
        <f t="shared" si="5"/>
        <v>13</v>
      </c>
    </row>
    <row r="138" spans="1:24" ht="23.25">
      <c r="A138" s="67" t="s">
        <v>374</v>
      </c>
      <c r="B138" s="68">
        <v>782</v>
      </c>
      <c r="C138" s="103" t="s">
        <v>266</v>
      </c>
      <c r="D138" s="104">
        <v>54406384570</v>
      </c>
      <c r="E138" s="69"/>
      <c r="F138" s="69">
        <v>4</v>
      </c>
      <c r="G138" s="69"/>
      <c r="H138" s="70">
        <v>3</v>
      </c>
      <c r="I138" s="70"/>
      <c r="J138" s="70"/>
      <c r="K138" s="70"/>
      <c r="L138" s="71"/>
      <c r="M138" s="71">
        <v>2</v>
      </c>
      <c r="N138" s="72">
        <v>3</v>
      </c>
      <c r="O138" s="73"/>
      <c r="P138" s="74"/>
      <c r="Q138" s="75">
        <v>0</v>
      </c>
      <c r="R138" s="76"/>
      <c r="S138" s="76">
        <v>0</v>
      </c>
      <c r="T138" s="77"/>
      <c r="U138" s="78">
        <v>1</v>
      </c>
      <c r="V138" s="46">
        <f t="shared" si="4"/>
        <v>13</v>
      </c>
      <c r="W138" s="47">
        <f>LOOKUP(A138,'peso entidad'!$B$5:$B$49,'peso entidad'!$E$5:$E$49)</f>
        <v>0</v>
      </c>
      <c r="X138" s="47">
        <f t="shared" si="5"/>
        <v>13</v>
      </c>
    </row>
    <row r="139" spans="1:24" ht="15">
      <c r="A139" s="67" t="s">
        <v>379</v>
      </c>
      <c r="B139" s="68">
        <v>823</v>
      </c>
      <c r="C139" s="103" t="s">
        <v>306</v>
      </c>
      <c r="D139" s="104">
        <v>30735475708</v>
      </c>
      <c r="E139" s="69">
        <v>6</v>
      </c>
      <c r="F139" s="69"/>
      <c r="G139" s="69"/>
      <c r="H139" s="70"/>
      <c r="I139" s="70"/>
      <c r="J139" s="70"/>
      <c r="K139" s="70">
        <v>0</v>
      </c>
      <c r="L139" s="71">
        <v>3</v>
      </c>
      <c r="M139" s="71"/>
      <c r="N139" s="72">
        <v>3</v>
      </c>
      <c r="O139" s="73"/>
      <c r="P139" s="74"/>
      <c r="Q139" s="75">
        <v>0</v>
      </c>
      <c r="R139" s="76"/>
      <c r="S139" s="76">
        <v>0</v>
      </c>
      <c r="T139" s="77"/>
      <c r="U139" s="78">
        <v>1</v>
      </c>
      <c r="V139" s="46">
        <f t="shared" si="4"/>
        <v>13</v>
      </c>
      <c r="W139" s="47">
        <f>LOOKUP(A139,'peso entidad'!$B$5:$B$49,'peso entidad'!$E$5:$E$49)</f>
        <v>0</v>
      </c>
      <c r="X139" s="47">
        <f t="shared" si="5"/>
        <v>13</v>
      </c>
    </row>
    <row r="140" spans="1:24" ht="15">
      <c r="A140" s="67" t="s">
        <v>354</v>
      </c>
      <c r="B140" s="68">
        <v>31</v>
      </c>
      <c r="C140" s="103" t="s">
        <v>436</v>
      </c>
      <c r="D140" s="108">
        <v>536112655430.64</v>
      </c>
      <c r="E140" s="69">
        <v>6</v>
      </c>
      <c r="F140" s="69"/>
      <c r="G140" s="69"/>
      <c r="H140" s="70"/>
      <c r="I140" s="70"/>
      <c r="J140" s="70"/>
      <c r="K140" s="70">
        <v>0</v>
      </c>
      <c r="L140" s="71"/>
      <c r="M140" s="71">
        <v>2</v>
      </c>
      <c r="N140" s="72">
        <v>3</v>
      </c>
      <c r="O140" s="73"/>
      <c r="P140" s="74"/>
      <c r="Q140" s="75">
        <v>0</v>
      </c>
      <c r="R140" s="76"/>
      <c r="S140" s="76">
        <v>0</v>
      </c>
      <c r="T140" s="77"/>
      <c r="U140" s="78">
        <v>1</v>
      </c>
      <c r="V140" s="46">
        <f t="shared" si="4"/>
        <v>12</v>
      </c>
      <c r="W140" s="47">
        <f>LOOKUP(A140,'peso entidad'!$B$5:$B$49,'peso entidad'!$E$5:$E$49)</f>
        <v>1</v>
      </c>
      <c r="X140" s="47">
        <f t="shared" si="5"/>
        <v>13</v>
      </c>
    </row>
    <row r="141" spans="1:24" ht="19.5">
      <c r="A141" s="67" t="s">
        <v>360</v>
      </c>
      <c r="B141" s="68">
        <v>681</v>
      </c>
      <c r="C141" s="103" t="s">
        <v>52</v>
      </c>
      <c r="D141" s="105">
        <v>150864672815</v>
      </c>
      <c r="E141" s="69"/>
      <c r="F141" s="69">
        <v>4</v>
      </c>
      <c r="G141" s="69"/>
      <c r="H141" s="70"/>
      <c r="I141" s="70"/>
      <c r="J141" s="70">
        <v>1</v>
      </c>
      <c r="K141" s="70"/>
      <c r="L141" s="71"/>
      <c r="M141" s="71">
        <v>2</v>
      </c>
      <c r="N141" s="72">
        <v>3</v>
      </c>
      <c r="O141" s="73"/>
      <c r="P141" s="74"/>
      <c r="Q141" s="75">
        <v>0</v>
      </c>
      <c r="R141" s="76"/>
      <c r="S141" s="76">
        <v>0</v>
      </c>
      <c r="T141" s="77">
        <v>2</v>
      </c>
      <c r="U141" s="78"/>
      <c r="V141" s="46">
        <f t="shared" si="4"/>
        <v>12</v>
      </c>
      <c r="W141" s="47">
        <f>LOOKUP(A141,'peso entidad'!$B$5:$B$49,'peso entidad'!$E$5:$E$49)</f>
        <v>1</v>
      </c>
      <c r="X141" s="47">
        <f t="shared" si="5"/>
        <v>13</v>
      </c>
    </row>
    <row r="142" spans="1:24" ht="23.25">
      <c r="A142" s="67" t="s">
        <v>363</v>
      </c>
      <c r="B142" s="68">
        <v>748</v>
      </c>
      <c r="C142" s="103" t="s">
        <v>494</v>
      </c>
      <c r="D142" s="104">
        <v>76039900000</v>
      </c>
      <c r="E142" s="69"/>
      <c r="F142" s="69">
        <v>4</v>
      </c>
      <c r="G142" s="69"/>
      <c r="H142" s="70"/>
      <c r="I142" s="70">
        <v>2</v>
      </c>
      <c r="J142" s="70"/>
      <c r="K142" s="70"/>
      <c r="L142" s="71"/>
      <c r="M142" s="71">
        <v>2</v>
      </c>
      <c r="N142" s="72">
        <v>3</v>
      </c>
      <c r="O142" s="73"/>
      <c r="P142" s="74"/>
      <c r="Q142" s="75">
        <v>0</v>
      </c>
      <c r="R142" s="76"/>
      <c r="S142" s="76">
        <v>0</v>
      </c>
      <c r="T142" s="77"/>
      <c r="U142" s="78">
        <v>1</v>
      </c>
      <c r="V142" s="46">
        <f t="shared" si="4"/>
        <v>12</v>
      </c>
      <c r="W142" s="47">
        <f>LOOKUP(A142,'peso entidad'!$B$5:$B$49,'peso entidad'!$E$5:$E$49)</f>
        <v>1</v>
      </c>
      <c r="X142" s="47">
        <f t="shared" si="5"/>
        <v>13</v>
      </c>
    </row>
    <row r="143" spans="1:24" ht="23.25">
      <c r="A143" s="67" t="s">
        <v>363</v>
      </c>
      <c r="B143" s="68">
        <v>754</v>
      </c>
      <c r="C143" s="103" t="s">
        <v>240</v>
      </c>
      <c r="D143" s="104">
        <v>4116000000</v>
      </c>
      <c r="E143" s="69"/>
      <c r="F143" s="69"/>
      <c r="G143" s="69">
        <v>1</v>
      </c>
      <c r="H143" s="70">
        <v>3</v>
      </c>
      <c r="I143" s="70"/>
      <c r="J143" s="70"/>
      <c r="K143" s="70"/>
      <c r="L143" s="71">
        <v>3</v>
      </c>
      <c r="M143" s="71"/>
      <c r="N143" s="72">
        <v>3</v>
      </c>
      <c r="O143" s="73"/>
      <c r="P143" s="74"/>
      <c r="Q143" s="75">
        <v>0</v>
      </c>
      <c r="R143" s="76"/>
      <c r="S143" s="76">
        <v>0</v>
      </c>
      <c r="T143" s="77">
        <v>2</v>
      </c>
      <c r="U143" s="78"/>
      <c r="V143" s="46">
        <f t="shared" si="4"/>
        <v>12</v>
      </c>
      <c r="W143" s="47">
        <f>LOOKUP(A143,'peso entidad'!$B$5:$B$49,'peso entidad'!$E$5:$E$49)</f>
        <v>1</v>
      </c>
      <c r="X143" s="47">
        <f t="shared" si="5"/>
        <v>13</v>
      </c>
    </row>
    <row r="144" spans="1:24" ht="23.25">
      <c r="A144" s="67" t="s">
        <v>361</v>
      </c>
      <c r="B144" s="68">
        <v>846</v>
      </c>
      <c r="C144" s="103" t="s">
        <v>326</v>
      </c>
      <c r="D144" s="104">
        <v>47725413248</v>
      </c>
      <c r="E144" s="69"/>
      <c r="F144" s="69"/>
      <c r="G144" s="69">
        <v>1</v>
      </c>
      <c r="H144" s="70">
        <v>3</v>
      </c>
      <c r="I144" s="70"/>
      <c r="J144" s="70"/>
      <c r="K144" s="70"/>
      <c r="L144" s="71"/>
      <c r="M144" s="71">
        <v>2</v>
      </c>
      <c r="N144" s="72">
        <v>3</v>
      </c>
      <c r="O144" s="73"/>
      <c r="P144" s="74">
        <v>2</v>
      </c>
      <c r="Q144" s="75"/>
      <c r="R144" s="76"/>
      <c r="S144" s="76">
        <v>0</v>
      </c>
      <c r="T144" s="77"/>
      <c r="U144" s="78">
        <v>1</v>
      </c>
      <c r="V144" s="46">
        <f t="shared" si="4"/>
        <v>12</v>
      </c>
      <c r="W144" s="47">
        <f>LOOKUP(A144,'peso entidad'!$B$5:$B$49,'peso entidad'!$E$5:$E$49)</f>
        <v>1</v>
      </c>
      <c r="X144" s="47">
        <f t="shared" si="5"/>
        <v>13</v>
      </c>
    </row>
    <row r="145" spans="1:24" ht="23.25">
      <c r="A145" s="67" t="s">
        <v>361</v>
      </c>
      <c r="B145" s="68">
        <v>847</v>
      </c>
      <c r="C145" s="103" t="s">
        <v>327</v>
      </c>
      <c r="D145" s="104">
        <v>25749335594</v>
      </c>
      <c r="E145" s="69"/>
      <c r="F145" s="69"/>
      <c r="G145" s="69">
        <v>1</v>
      </c>
      <c r="H145" s="70">
        <v>3</v>
      </c>
      <c r="I145" s="70"/>
      <c r="J145" s="70"/>
      <c r="K145" s="70"/>
      <c r="L145" s="71"/>
      <c r="M145" s="71">
        <v>2</v>
      </c>
      <c r="N145" s="72">
        <v>3</v>
      </c>
      <c r="O145" s="73"/>
      <c r="P145" s="74">
        <v>2</v>
      </c>
      <c r="Q145" s="75"/>
      <c r="R145" s="76"/>
      <c r="S145" s="76">
        <v>0</v>
      </c>
      <c r="T145" s="77"/>
      <c r="U145" s="78">
        <v>1</v>
      </c>
      <c r="V145" s="46">
        <f t="shared" si="4"/>
        <v>12</v>
      </c>
      <c r="W145" s="47">
        <f>LOOKUP(A145,'peso entidad'!$B$5:$B$49,'peso entidad'!$E$5:$E$49)</f>
        <v>1</v>
      </c>
      <c r="X145" s="47">
        <f t="shared" si="5"/>
        <v>13</v>
      </c>
    </row>
    <row r="146" spans="1:24" ht="19.5">
      <c r="A146" s="67" t="s">
        <v>366</v>
      </c>
      <c r="B146" s="68">
        <v>914</v>
      </c>
      <c r="C146" s="103" t="s">
        <v>136</v>
      </c>
      <c r="D146" s="104">
        <v>58848000000</v>
      </c>
      <c r="E146" s="69"/>
      <c r="F146" s="69">
        <v>4</v>
      </c>
      <c r="G146" s="69"/>
      <c r="H146" s="70"/>
      <c r="I146" s="70"/>
      <c r="J146" s="70">
        <v>1</v>
      </c>
      <c r="K146" s="70"/>
      <c r="L146" s="71"/>
      <c r="M146" s="71">
        <v>2</v>
      </c>
      <c r="N146" s="72">
        <v>3</v>
      </c>
      <c r="O146" s="73"/>
      <c r="P146" s="74"/>
      <c r="Q146" s="75">
        <v>0</v>
      </c>
      <c r="R146" s="76">
        <v>2</v>
      </c>
      <c r="S146" s="76"/>
      <c r="T146" s="77"/>
      <c r="U146" s="78"/>
      <c r="V146" s="46">
        <f t="shared" si="4"/>
        <v>12</v>
      </c>
      <c r="W146" s="47">
        <f>LOOKUP(A146,'peso entidad'!$B$5:$B$49,'peso entidad'!$E$5:$E$49)</f>
        <v>1</v>
      </c>
      <c r="X146" s="47">
        <f t="shared" si="5"/>
        <v>13</v>
      </c>
    </row>
    <row r="147" spans="1:24" ht="23.25">
      <c r="A147" s="67" t="s">
        <v>361</v>
      </c>
      <c r="B147" s="68">
        <v>928</v>
      </c>
      <c r="C147" s="103" t="s">
        <v>142</v>
      </c>
      <c r="D147" s="104">
        <v>169499000000</v>
      </c>
      <c r="E147" s="69">
        <v>6</v>
      </c>
      <c r="F147" s="69"/>
      <c r="G147" s="69"/>
      <c r="H147" s="70"/>
      <c r="I147" s="70">
        <v>2</v>
      </c>
      <c r="J147" s="70"/>
      <c r="K147" s="70"/>
      <c r="L147" s="71"/>
      <c r="M147" s="71">
        <v>2</v>
      </c>
      <c r="N147" s="72"/>
      <c r="O147" s="73"/>
      <c r="P147" s="74"/>
      <c r="Q147" s="75">
        <v>0</v>
      </c>
      <c r="R147" s="76">
        <v>2</v>
      </c>
      <c r="S147" s="76"/>
      <c r="T147" s="77"/>
      <c r="U147" s="78"/>
      <c r="V147" s="46">
        <f t="shared" si="4"/>
        <v>12</v>
      </c>
      <c r="W147" s="47">
        <f>LOOKUP(A147,'peso entidad'!$B$5:$B$49,'peso entidad'!$E$5:$E$49)</f>
        <v>1</v>
      </c>
      <c r="X147" s="47">
        <f t="shared" si="5"/>
        <v>13</v>
      </c>
    </row>
    <row r="148" spans="1:24" ht="15">
      <c r="A148" s="67" t="s">
        <v>368</v>
      </c>
      <c r="B148" s="68">
        <v>7096</v>
      </c>
      <c r="C148" s="103" t="s">
        <v>182</v>
      </c>
      <c r="D148" s="104">
        <v>20627556000</v>
      </c>
      <c r="E148" s="69"/>
      <c r="F148" s="69">
        <v>4</v>
      </c>
      <c r="G148" s="69"/>
      <c r="H148" s="70"/>
      <c r="I148" s="70"/>
      <c r="J148" s="70">
        <v>1</v>
      </c>
      <c r="K148" s="70"/>
      <c r="L148" s="71"/>
      <c r="M148" s="71">
        <v>2</v>
      </c>
      <c r="N148" s="72">
        <v>3</v>
      </c>
      <c r="O148" s="73"/>
      <c r="P148" s="74"/>
      <c r="Q148" s="75">
        <v>0</v>
      </c>
      <c r="R148" s="76"/>
      <c r="S148" s="76">
        <v>0</v>
      </c>
      <c r="T148" s="77">
        <v>2</v>
      </c>
      <c r="U148" s="78"/>
      <c r="V148" s="46">
        <f t="shared" si="4"/>
        <v>12</v>
      </c>
      <c r="W148" s="47">
        <f>LOOKUP(A148,'peso entidad'!$B$5:$B$49,'peso entidad'!$E$5:$E$49)</f>
        <v>1</v>
      </c>
      <c r="X148" s="47">
        <f t="shared" si="5"/>
        <v>13</v>
      </c>
    </row>
    <row r="149" spans="1:24" ht="23.25">
      <c r="A149" s="67" t="s">
        <v>353</v>
      </c>
      <c r="B149" s="68">
        <v>50</v>
      </c>
      <c r="C149" s="103" t="s">
        <v>439</v>
      </c>
      <c r="D149" s="104">
        <v>239727904120</v>
      </c>
      <c r="E149" s="69"/>
      <c r="F149" s="69">
        <v>4</v>
      </c>
      <c r="G149" s="69"/>
      <c r="H149" s="70"/>
      <c r="I149" s="70"/>
      <c r="J149" s="70"/>
      <c r="K149" s="70">
        <v>0</v>
      </c>
      <c r="L149" s="71"/>
      <c r="M149" s="71"/>
      <c r="N149" s="79">
        <v>3</v>
      </c>
      <c r="O149" s="73"/>
      <c r="P149" s="74"/>
      <c r="Q149" s="75">
        <v>0</v>
      </c>
      <c r="R149" s="76"/>
      <c r="S149" s="76">
        <v>0</v>
      </c>
      <c r="T149" s="80"/>
      <c r="U149" s="78">
        <v>1</v>
      </c>
      <c r="V149" s="46">
        <f t="shared" si="4"/>
        <v>8</v>
      </c>
      <c r="W149" s="47">
        <f>LOOKUP(A149,'peso entidad'!$B$5:$B$49,'peso entidad'!$E$5:$E$49)</f>
        <v>5</v>
      </c>
      <c r="X149" s="47">
        <f t="shared" si="5"/>
        <v>13</v>
      </c>
    </row>
    <row r="150" spans="1:24" ht="23.25">
      <c r="A150" s="67" t="s">
        <v>353</v>
      </c>
      <c r="B150" s="68">
        <v>67</v>
      </c>
      <c r="C150" s="103" t="s">
        <v>446</v>
      </c>
      <c r="D150" s="104">
        <v>115971051955</v>
      </c>
      <c r="E150" s="69"/>
      <c r="F150" s="69"/>
      <c r="G150" s="69">
        <v>1</v>
      </c>
      <c r="H150" s="70"/>
      <c r="I150" s="70"/>
      <c r="J150" s="70"/>
      <c r="K150" s="70">
        <v>0</v>
      </c>
      <c r="L150" s="71"/>
      <c r="M150" s="71">
        <v>2</v>
      </c>
      <c r="N150" s="72">
        <v>3</v>
      </c>
      <c r="O150" s="73"/>
      <c r="P150" s="74"/>
      <c r="Q150" s="75">
        <v>0</v>
      </c>
      <c r="R150" s="76"/>
      <c r="S150" s="76">
        <v>0</v>
      </c>
      <c r="T150" s="77">
        <v>2</v>
      </c>
      <c r="U150" s="78"/>
      <c r="V150" s="46">
        <f t="shared" si="4"/>
        <v>8</v>
      </c>
      <c r="W150" s="47">
        <f>LOOKUP(A150,'peso entidad'!$B$5:$B$49,'peso entidad'!$E$5:$E$49)</f>
        <v>5</v>
      </c>
      <c r="X150" s="47">
        <f t="shared" si="5"/>
        <v>13</v>
      </c>
    </row>
    <row r="151" spans="1:24" ht="23.25">
      <c r="A151" s="67" t="s">
        <v>353</v>
      </c>
      <c r="B151" s="68">
        <v>68</v>
      </c>
      <c r="C151" s="103" t="s">
        <v>447</v>
      </c>
      <c r="D151" s="104">
        <v>154561422671</v>
      </c>
      <c r="E151" s="69"/>
      <c r="F151" s="69"/>
      <c r="G151" s="69">
        <v>1</v>
      </c>
      <c r="H151" s="70"/>
      <c r="I151" s="70"/>
      <c r="J151" s="70"/>
      <c r="K151" s="70">
        <v>0</v>
      </c>
      <c r="L151" s="71"/>
      <c r="M151" s="71">
        <v>2</v>
      </c>
      <c r="N151" s="72">
        <v>3</v>
      </c>
      <c r="O151" s="73"/>
      <c r="P151" s="74"/>
      <c r="Q151" s="75">
        <v>0</v>
      </c>
      <c r="R151" s="76"/>
      <c r="S151" s="76">
        <v>0</v>
      </c>
      <c r="T151" s="77">
        <v>2</v>
      </c>
      <c r="U151" s="78"/>
      <c r="V151" s="46">
        <f t="shared" si="4"/>
        <v>8</v>
      </c>
      <c r="W151" s="47">
        <f>LOOKUP(A151,'peso entidad'!$B$5:$B$49,'peso entidad'!$E$5:$E$49)</f>
        <v>5</v>
      </c>
      <c r="X151" s="47">
        <f t="shared" si="5"/>
        <v>13</v>
      </c>
    </row>
    <row r="152" spans="1:24" ht="23.25">
      <c r="A152" s="67" t="s">
        <v>353</v>
      </c>
      <c r="B152" s="68">
        <v>69</v>
      </c>
      <c r="C152" s="103" t="s">
        <v>448</v>
      </c>
      <c r="D152" s="104">
        <v>5468654629</v>
      </c>
      <c r="E152" s="69"/>
      <c r="F152" s="69"/>
      <c r="G152" s="69">
        <v>1</v>
      </c>
      <c r="H152" s="70"/>
      <c r="I152" s="70"/>
      <c r="J152" s="70"/>
      <c r="K152" s="70">
        <v>0</v>
      </c>
      <c r="L152" s="71">
        <v>3</v>
      </c>
      <c r="M152" s="71"/>
      <c r="N152" s="72">
        <v>3</v>
      </c>
      <c r="O152" s="73"/>
      <c r="P152" s="74"/>
      <c r="Q152" s="75">
        <v>0</v>
      </c>
      <c r="R152" s="76"/>
      <c r="S152" s="76">
        <v>0</v>
      </c>
      <c r="T152" s="77"/>
      <c r="U152" s="78">
        <v>1</v>
      </c>
      <c r="V152" s="46">
        <f t="shared" si="4"/>
        <v>8</v>
      </c>
      <c r="W152" s="47">
        <f>LOOKUP(A152,'peso entidad'!$B$5:$B$49,'peso entidad'!$E$5:$E$49)</f>
        <v>5</v>
      </c>
      <c r="X152" s="47">
        <f t="shared" si="5"/>
        <v>13</v>
      </c>
    </row>
    <row r="153" spans="1:24" ht="23.25">
      <c r="A153" s="67" t="s">
        <v>352</v>
      </c>
      <c r="B153" s="68">
        <v>759</v>
      </c>
      <c r="C153" s="103" t="s">
        <v>244</v>
      </c>
      <c r="D153" s="104">
        <v>33874978468</v>
      </c>
      <c r="E153" s="69"/>
      <c r="F153" s="69"/>
      <c r="G153" s="69">
        <v>1</v>
      </c>
      <c r="H153" s="70"/>
      <c r="I153" s="70"/>
      <c r="J153" s="70"/>
      <c r="K153" s="70">
        <v>0</v>
      </c>
      <c r="L153" s="71"/>
      <c r="M153" s="71">
        <v>2</v>
      </c>
      <c r="N153" s="72">
        <v>3</v>
      </c>
      <c r="O153" s="73"/>
      <c r="P153" s="74"/>
      <c r="Q153" s="75">
        <v>0</v>
      </c>
      <c r="R153" s="76"/>
      <c r="S153" s="76">
        <v>0</v>
      </c>
      <c r="T153" s="77">
        <v>2</v>
      </c>
      <c r="U153" s="78"/>
      <c r="V153" s="46">
        <f t="shared" si="4"/>
        <v>8</v>
      </c>
      <c r="W153" s="47">
        <f>LOOKUP(A153,'peso entidad'!$B$5:$B$49,'peso entidad'!$E$5:$E$49)</f>
        <v>5</v>
      </c>
      <c r="X153" s="47">
        <f t="shared" si="5"/>
        <v>13</v>
      </c>
    </row>
    <row r="154" spans="1:24" ht="19.5">
      <c r="A154" s="67" t="s">
        <v>355</v>
      </c>
      <c r="B154" s="68">
        <v>800</v>
      </c>
      <c r="C154" s="103" t="s">
        <v>284</v>
      </c>
      <c r="D154" s="104">
        <v>3022082227</v>
      </c>
      <c r="E154" s="69"/>
      <c r="F154" s="69"/>
      <c r="G154" s="69">
        <v>1</v>
      </c>
      <c r="H154" s="70"/>
      <c r="I154" s="70"/>
      <c r="J154" s="70"/>
      <c r="K154" s="70"/>
      <c r="L154" s="71">
        <v>3</v>
      </c>
      <c r="M154" s="71"/>
      <c r="N154" s="72">
        <v>3</v>
      </c>
      <c r="O154" s="73"/>
      <c r="P154" s="74"/>
      <c r="Q154" s="75">
        <v>0</v>
      </c>
      <c r="R154" s="76"/>
      <c r="S154" s="76">
        <v>0</v>
      </c>
      <c r="T154" s="77"/>
      <c r="U154" s="78">
        <v>1</v>
      </c>
      <c r="V154" s="46">
        <f t="shared" si="4"/>
        <v>8</v>
      </c>
      <c r="W154" s="47">
        <f>LOOKUP(A154,'peso entidad'!$B$5:$B$49,'peso entidad'!$E$5:$E$49)</f>
        <v>5</v>
      </c>
      <c r="X154" s="47">
        <f t="shared" si="5"/>
        <v>13</v>
      </c>
    </row>
    <row r="155" spans="1:24" ht="28.5">
      <c r="A155" s="67" t="s">
        <v>356</v>
      </c>
      <c r="B155" s="68">
        <v>7253</v>
      </c>
      <c r="C155" s="103" t="s">
        <v>189</v>
      </c>
      <c r="D155" s="104">
        <v>34800371678</v>
      </c>
      <c r="E155" s="69"/>
      <c r="F155" s="69"/>
      <c r="G155" s="69">
        <v>1</v>
      </c>
      <c r="H155" s="70"/>
      <c r="I155" s="70">
        <v>2</v>
      </c>
      <c r="J155" s="70"/>
      <c r="K155" s="70"/>
      <c r="L155" s="71">
        <v>3</v>
      </c>
      <c r="M155" s="71"/>
      <c r="N155" s="72"/>
      <c r="O155" s="73"/>
      <c r="P155" s="74">
        <v>2</v>
      </c>
      <c r="Q155" s="75">
        <v>0</v>
      </c>
      <c r="R155" s="76"/>
      <c r="S155" s="76">
        <v>0</v>
      </c>
      <c r="T155" s="77"/>
      <c r="U155" s="78"/>
      <c r="V155" s="46">
        <f t="shared" si="4"/>
        <v>8</v>
      </c>
      <c r="W155" s="47">
        <f>LOOKUP(A155,'peso entidad'!$B$5:$B$49,'peso entidad'!$E$5:$E$49)</f>
        <v>5</v>
      </c>
      <c r="X155" s="47">
        <f t="shared" si="5"/>
        <v>13</v>
      </c>
    </row>
    <row r="156" spans="1:24" ht="15">
      <c r="A156" s="67" t="s">
        <v>377</v>
      </c>
      <c r="B156" s="68">
        <v>74</v>
      </c>
      <c r="C156" s="103" t="s">
        <v>453</v>
      </c>
      <c r="D156" s="104">
        <v>2797221380</v>
      </c>
      <c r="E156" s="69">
        <v>6</v>
      </c>
      <c r="F156" s="69"/>
      <c r="G156" s="69"/>
      <c r="H156" s="70"/>
      <c r="I156" s="70"/>
      <c r="J156" s="70"/>
      <c r="K156" s="70">
        <v>0</v>
      </c>
      <c r="L156" s="71"/>
      <c r="M156" s="71">
        <v>2</v>
      </c>
      <c r="N156" s="72">
        <v>3</v>
      </c>
      <c r="O156" s="73"/>
      <c r="P156" s="74"/>
      <c r="Q156" s="75">
        <v>0</v>
      </c>
      <c r="R156" s="76"/>
      <c r="S156" s="76">
        <v>0</v>
      </c>
      <c r="T156" s="77"/>
      <c r="U156" s="78">
        <v>1</v>
      </c>
      <c r="V156" s="46">
        <f t="shared" si="4"/>
        <v>12</v>
      </c>
      <c r="W156" s="47">
        <f>LOOKUP(A156,'peso entidad'!$B$5:$B$49,'peso entidad'!$E$5:$E$49)</f>
        <v>0</v>
      </c>
      <c r="X156" s="47">
        <f t="shared" si="5"/>
        <v>12</v>
      </c>
    </row>
    <row r="157" spans="1:24" ht="23.25">
      <c r="A157" s="67" t="s">
        <v>383</v>
      </c>
      <c r="B157" s="68">
        <v>412</v>
      </c>
      <c r="C157" s="103" t="s">
        <v>12</v>
      </c>
      <c r="D157" s="104">
        <v>120310081346</v>
      </c>
      <c r="E157" s="69">
        <v>6</v>
      </c>
      <c r="F157" s="69"/>
      <c r="G157" s="69"/>
      <c r="H157" s="70"/>
      <c r="I157" s="70"/>
      <c r="J157" s="70"/>
      <c r="K157" s="70">
        <v>0</v>
      </c>
      <c r="L157" s="71"/>
      <c r="M157" s="71">
        <v>2</v>
      </c>
      <c r="N157" s="72">
        <v>3</v>
      </c>
      <c r="O157" s="73"/>
      <c r="P157" s="74"/>
      <c r="Q157" s="75">
        <v>0</v>
      </c>
      <c r="R157" s="76"/>
      <c r="S157" s="76">
        <v>0</v>
      </c>
      <c r="T157" s="77"/>
      <c r="U157" s="78">
        <v>1</v>
      </c>
      <c r="V157" s="46">
        <f t="shared" si="4"/>
        <v>12</v>
      </c>
      <c r="W157" s="47">
        <f>LOOKUP(A157,'peso entidad'!$B$5:$B$49,'peso entidad'!$E$5:$E$49)</f>
        <v>0</v>
      </c>
      <c r="X157" s="47">
        <f t="shared" si="5"/>
        <v>12</v>
      </c>
    </row>
    <row r="158" spans="1:24" ht="15">
      <c r="A158" s="67" t="s">
        <v>373</v>
      </c>
      <c r="B158" s="68">
        <v>414</v>
      </c>
      <c r="C158" s="103" t="s">
        <v>14</v>
      </c>
      <c r="D158" s="104">
        <v>62170305120</v>
      </c>
      <c r="E158" s="69"/>
      <c r="F158" s="69"/>
      <c r="G158" s="69">
        <v>1</v>
      </c>
      <c r="H158" s="70">
        <v>3</v>
      </c>
      <c r="I158" s="70"/>
      <c r="J158" s="70"/>
      <c r="K158" s="70"/>
      <c r="L158" s="71">
        <v>3</v>
      </c>
      <c r="M158" s="71"/>
      <c r="N158" s="72">
        <v>3</v>
      </c>
      <c r="O158" s="73"/>
      <c r="P158" s="74"/>
      <c r="Q158" s="75">
        <v>0</v>
      </c>
      <c r="R158" s="76"/>
      <c r="S158" s="76">
        <v>0</v>
      </c>
      <c r="T158" s="77">
        <v>2</v>
      </c>
      <c r="U158" s="78"/>
      <c r="V158" s="46">
        <f t="shared" si="4"/>
        <v>12</v>
      </c>
      <c r="W158" s="47">
        <f>LOOKUP(A158,'peso entidad'!$B$5:$B$49,'peso entidad'!$E$5:$E$49)</f>
        <v>0</v>
      </c>
      <c r="X158" s="47">
        <f t="shared" si="5"/>
        <v>12</v>
      </c>
    </row>
    <row r="159" spans="1:24" ht="23.25">
      <c r="A159" s="67" t="s">
        <v>378</v>
      </c>
      <c r="B159" s="68">
        <v>584</v>
      </c>
      <c r="C159" s="103" t="s">
        <v>43</v>
      </c>
      <c r="D159" s="104">
        <v>147532298970</v>
      </c>
      <c r="E159" s="69">
        <v>6</v>
      </c>
      <c r="F159" s="69"/>
      <c r="G159" s="69"/>
      <c r="H159" s="70"/>
      <c r="I159" s="70"/>
      <c r="J159" s="70">
        <v>1</v>
      </c>
      <c r="K159" s="70"/>
      <c r="L159" s="71">
        <v>3</v>
      </c>
      <c r="M159" s="71"/>
      <c r="N159" s="72">
        <v>1</v>
      </c>
      <c r="O159" s="73"/>
      <c r="P159" s="74"/>
      <c r="Q159" s="75">
        <v>0</v>
      </c>
      <c r="R159" s="76"/>
      <c r="S159" s="76">
        <v>0</v>
      </c>
      <c r="T159" s="77"/>
      <c r="U159" s="78">
        <v>1</v>
      </c>
      <c r="V159" s="46">
        <f t="shared" si="4"/>
        <v>12</v>
      </c>
      <c r="W159" s="47">
        <f>LOOKUP(A159,'peso entidad'!$B$5:$B$49,'peso entidad'!$E$5:$E$49)</f>
        <v>0</v>
      </c>
      <c r="X159" s="47">
        <f t="shared" si="5"/>
        <v>12</v>
      </c>
    </row>
    <row r="160" spans="1:24" ht="15">
      <c r="A160" s="67" t="s">
        <v>373</v>
      </c>
      <c r="B160" s="68">
        <v>604</v>
      </c>
      <c r="C160" s="103" t="s">
        <v>47</v>
      </c>
      <c r="D160" s="104">
        <v>22692517000</v>
      </c>
      <c r="E160" s="69"/>
      <c r="F160" s="69"/>
      <c r="G160" s="69">
        <v>1</v>
      </c>
      <c r="H160" s="70">
        <v>3</v>
      </c>
      <c r="I160" s="70"/>
      <c r="J160" s="70"/>
      <c r="K160" s="70"/>
      <c r="L160" s="71">
        <v>3</v>
      </c>
      <c r="M160" s="71"/>
      <c r="N160" s="72">
        <v>3</v>
      </c>
      <c r="O160" s="73"/>
      <c r="P160" s="74"/>
      <c r="Q160" s="75">
        <v>0</v>
      </c>
      <c r="R160" s="76"/>
      <c r="S160" s="76">
        <v>0</v>
      </c>
      <c r="T160" s="77">
        <v>2</v>
      </c>
      <c r="U160" s="78"/>
      <c r="V160" s="46">
        <f t="shared" si="4"/>
        <v>12</v>
      </c>
      <c r="W160" s="47">
        <f>LOOKUP(A160,'peso entidad'!$B$5:$B$49,'peso entidad'!$E$5:$E$49)</f>
        <v>0</v>
      </c>
      <c r="X160" s="47">
        <f t="shared" si="5"/>
        <v>12</v>
      </c>
    </row>
    <row r="161" spans="1:24" ht="15">
      <c r="A161" s="67" t="s">
        <v>381</v>
      </c>
      <c r="B161" s="68">
        <v>703</v>
      </c>
      <c r="C161" s="103" t="s">
        <v>77</v>
      </c>
      <c r="D161" s="104">
        <v>21103430055</v>
      </c>
      <c r="E161" s="69"/>
      <c r="F161" s="69">
        <v>4</v>
      </c>
      <c r="G161" s="69"/>
      <c r="H161" s="70"/>
      <c r="I161" s="70"/>
      <c r="J161" s="70"/>
      <c r="K161" s="70">
        <v>0</v>
      </c>
      <c r="L161" s="71">
        <v>3</v>
      </c>
      <c r="M161" s="71"/>
      <c r="N161" s="72">
        <v>3</v>
      </c>
      <c r="O161" s="73"/>
      <c r="P161" s="74"/>
      <c r="Q161" s="75">
        <v>0</v>
      </c>
      <c r="R161" s="76"/>
      <c r="S161" s="76">
        <v>0</v>
      </c>
      <c r="T161" s="77">
        <v>2</v>
      </c>
      <c r="U161" s="78"/>
      <c r="V161" s="46">
        <f t="shared" si="4"/>
        <v>12</v>
      </c>
      <c r="W161" s="47">
        <f>LOOKUP(A161,'peso entidad'!$B$5:$B$49,'peso entidad'!$E$5:$E$49)</f>
        <v>0</v>
      </c>
      <c r="X161" s="47">
        <f t="shared" si="5"/>
        <v>12</v>
      </c>
    </row>
    <row r="162" spans="1:24" ht="23.25">
      <c r="A162" s="67" t="s">
        <v>347</v>
      </c>
      <c r="B162" s="68">
        <v>734</v>
      </c>
      <c r="C162" s="103" t="s">
        <v>221</v>
      </c>
      <c r="D162" s="104">
        <v>12680458389</v>
      </c>
      <c r="E162" s="69">
        <v>6</v>
      </c>
      <c r="F162" s="69"/>
      <c r="G162" s="69"/>
      <c r="H162" s="70"/>
      <c r="I162" s="70"/>
      <c r="J162" s="70"/>
      <c r="K162" s="70">
        <v>0</v>
      </c>
      <c r="L162" s="71"/>
      <c r="M162" s="71">
        <v>2</v>
      </c>
      <c r="N162" s="72">
        <v>3</v>
      </c>
      <c r="O162" s="73"/>
      <c r="P162" s="74"/>
      <c r="Q162" s="75">
        <v>0</v>
      </c>
      <c r="R162" s="76"/>
      <c r="S162" s="76">
        <v>0</v>
      </c>
      <c r="T162" s="77"/>
      <c r="U162" s="78">
        <v>1</v>
      </c>
      <c r="V162" s="46">
        <f t="shared" si="4"/>
        <v>12</v>
      </c>
      <c r="W162" s="47">
        <f>LOOKUP(A162,'peso entidad'!$B$5:$B$49,'peso entidad'!$E$5:$E$49)</f>
        <v>0</v>
      </c>
      <c r="X162" s="47">
        <f t="shared" si="5"/>
        <v>12</v>
      </c>
    </row>
    <row r="163" spans="1:24" ht="19.5">
      <c r="A163" s="67" t="s">
        <v>387</v>
      </c>
      <c r="B163" s="68">
        <v>737</v>
      </c>
      <c r="C163" s="103" t="s">
        <v>66</v>
      </c>
      <c r="D163" s="104">
        <v>2275000000</v>
      </c>
      <c r="E163" s="69">
        <v>6</v>
      </c>
      <c r="F163" s="69"/>
      <c r="G163" s="69"/>
      <c r="H163" s="70"/>
      <c r="I163" s="70"/>
      <c r="J163" s="70"/>
      <c r="K163" s="70">
        <v>0</v>
      </c>
      <c r="L163" s="71"/>
      <c r="M163" s="71">
        <v>2</v>
      </c>
      <c r="N163" s="72">
        <v>3</v>
      </c>
      <c r="O163" s="73"/>
      <c r="P163" s="74"/>
      <c r="Q163" s="75">
        <v>0</v>
      </c>
      <c r="R163" s="76"/>
      <c r="S163" s="76">
        <v>0</v>
      </c>
      <c r="T163" s="77"/>
      <c r="U163" s="78">
        <v>1</v>
      </c>
      <c r="V163" s="46">
        <f t="shared" si="4"/>
        <v>12</v>
      </c>
      <c r="W163" s="47">
        <f>LOOKUP(A163,'peso entidad'!$B$5:$B$49,'peso entidad'!$E$5:$E$49)</f>
        <v>0</v>
      </c>
      <c r="X163" s="47">
        <f t="shared" si="5"/>
        <v>12</v>
      </c>
    </row>
    <row r="164" spans="1:24" ht="23.25">
      <c r="A164" s="67" t="s">
        <v>359</v>
      </c>
      <c r="B164" s="68">
        <v>780</v>
      </c>
      <c r="C164" s="103" t="s">
        <v>265</v>
      </c>
      <c r="D164" s="104">
        <v>19263829640</v>
      </c>
      <c r="E164" s="69"/>
      <c r="F164" s="69">
        <v>4</v>
      </c>
      <c r="G164" s="69"/>
      <c r="H164" s="70"/>
      <c r="I164" s="70"/>
      <c r="J164" s="70">
        <v>1</v>
      </c>
      <c r="K164" s="70"/>
      <c r="L164" s="71"/>
      <c r="M164" s="71">
        <v>2</v>
      </c>
      <c r="N164" s="72">
        <v>3</v>
      </c>
      <c r="O164" s="73"/>
      <c r="P164" s="74"/>
      <c r="Q164" s="75">
        <v>0</v>
      </c>
      <c r="R164" s="76"/>
      <c r="S164" s="76">
        <v>0</v>
      </c>
      <c r="T164" s="77">
        <v>2</v>
      </c>
      <c r="U164" s="78"/>
      <c r="V164" s="46">
        <f t="shared" si="4"/>
        <v>12</v>
      </c>
      <c r="W164" s="47">
        <f>LOOKUP(A164,'peso entidad'!$B$5:$B$49,'peso entidad'!$E$5:$E$49)</f>
        <v>0</v>
      </c>
      <c r="X164" s="47">
        <f t="shared" si="5"/>
        <v>12</v>
      </c>
    </row>
    <row r="165" spans="1:24" ht="23.25">
      <c r="A165" s="67" t="s">
        <v>364</v>
      </c>
      <c r="B165" s="68">
        <v>853</v>
      </c>
      <c r="C165" s="103" t="s">
        <v>328</v>
      </c>
      <c r="D165" s="104">
        <v>11834279000</v>
      </c>
      <c r="E165" s="69"/>
      <c r="F165" s="69"/>
      <c r="G165" s="69">
        <v>1</v>
      </c>
      <c r="H165" s="70">
        <v>3</v>
      </c>
      <c r="I165" s="70"/>
      <c r="J165" s="70">
        <v>1</v>
      </c>
      <c r="K165" s="70"/>
      <c r="L165" s="71"/>
      <c r="M165" s="71">
        <v>2</v>
      </c>
      <c r="N165" s="72">
        <v>3</v>
      </c>
      <c r="O165" s="73"/>
      <c r="P165" s="74"/>
      <c r="Q165" s="75">
        <v>0</v>
      </c>
      <c r="R165" s="76"/>
      <c r="S165" s="76">
        <v>0</v>
      </c>
      <c r="T165" s="77">
        <v>2</v>
      </c>
      <c r="U165" s="78"/>
      <c r="V165" s="46">
        <f t="shared" si="4"/>
        <v>12</v>
      </c>
      <c r="W165" s="47">
        <f>LOOKUP(A165,'peso entidad'!$B$5:$B$49,'peso entidad'!$E$5:$E$49)</f>
        <v>0</v>
      </c>
      <c r="X165" s="47">
        <f t="shared" si="5"/>
        <v>12</v>
      </c>
    </row>
    <row r="166" spans="1:24" ht="23.25">
      <c r="A166" s="67" t="s">
        <v>364</v>
      </c>
      <c r="B166" s="68">
        <v>871</v>
      </c>
      <c r="C166" s="103" t="s">
        <v>100</v>
      </c>
      <c r="D166" s="104">
        <v>1601248680</v>
      </c>
      <c r="E166" s="69"/>
      <c r="F166" s="69"/>
      <c r="G166" s="69">
        <v>1</v>
      </c>
      <c r="H166" s="70">
        <v>3</v>
      </c>
      <c r="I166" s="70"/>
      <c r="J166" s="70"/>
      <c r="K166" s="70"/>
      <c r="L166" s="71"/>
      <c r="M166" s="71">
        <v>2</v>
      </c>
      <c r="N166" s="72">
        <v>3</v>
      </c>
      <c r="O166" s="73"/>
      <c r="P166" s="74"/>
      <c r="Q166" s="75">
        <v>0</v>
      </c>
      <c r="R166" s="76">
        <v>2</v>
      </c>
      <c r="S166" s="76"/>
      <c r="T166" s="77"/>
      <c r="U166" s="78">
        <v>1</v>
      </c>
      <c r="V166" s="46">
        <f t="shared" si="4"/>
        <v>12</v>
      </c>
      <c r="W166" s="47">
        <f>LOOKUP(A166,'peso entidad'!$B$5:$B$49,'peso entidad'!$E$5:$E$49)</f>
        <v>0</v>
      </c>
      <c r="X166" s="47">
        <f t="shared" si="5"/>
        <v>12</v>
      </c>
    </row>
    <row r="167" spans="1:24" ht="23.25">
      <c r="A167" s="67" t="s">
        <v>359</v>
      </c>
      <c r="B167" s="68">
        <v>906</v>
      </c>
      <c r="C167" s="103" t="s">
        <v>131</v>
      </c>
      <c r="D167" s="104">
        <v>36122401000</v>
      </c>
      <c r="E167" s="69">
        <v>6</v>
      </c>
      <c r="F167" s="69"/>
      <c r="G167" s="69"/>
      <c r="H167" s="70"/>
      <c r="I167" s="70"/>
      <c r="J167" s="70"/>
      <c r="K167" s="70">
        <v>0</v>
      </c>
      <c r="L167" s="71"/>
      <c r="M167" s="71">
        <v>2</v>
      </c>
      <c r="N167" s="72">
        <v>3</v>
      </c>
      <c r="O167" s="73"/>
      <c r="P167" s="74"/>
      <c r="Q167" s="75">
        <v>0</v>
      </c>
      <c r="R167" s="76"/>
      <c r="S167" s="76">
        <v>0</v>
      </c>
      <c r="T167" s="77"/>
      <c r="U167" s="78">
        <v>1</v>
      </c>
      <c r="V167" s="46">
        <f t="shared" si="4"/>
        <v>12</v>
      </c>
      <c r="W167" s="47">
        <f>LOOKUP(A167,'peso entidad'!$B$5:$B$49,'peso entidad'!$E$5:$E$49)</f>
        <v>0</v>
      </c>
      <c r="X167" s="47">
        <f t="shared" si="5"/>
        <v>12</v>
      </c>
    </row>
    <row r="168" spans="1:24" ht="23.25">
      <c r="A168" s="67" t="s">
        <v>362</v>
      </c>
      <c r="B168" s="68">
        <v>910</v>
      </c>
      <c r="C168" s="103" t="s">
        <v>134</v>
      </c>
      <c r="D168" s="104">
        <v>8112000000</v>
      </c>
      <c r="E168" s="69">
        <v>6</v>
      </c>
      <c r="F168" s="69"/>
      <c r="G168" s="69"/>
      <c r="H168" s="70"/>
      <c r="I168" s="70">
        <v>2</v>
      </c>
      <c r="J168" s="70"/>
      <c r="K168" s="70"/>
      <c r="L168" s="71"/>
      <c r="M168" s="71">
        <v>2</v>
      </c>
      <c r="N168" s="72"/>
      <c r="O168" s="73"/>
      <c r="P168" s="74"/>
      <c r="Q168" s="75">
        <v>0</v>
      </c>
      <c r="R168" s="76">
        <v>2</v>
      </c>
      <c r="S168" s="76"/>
      <c r="T168" s="77"/>
      <c r="U168" s="78"/>
      <c r="V168" s="46">
        <f t="shared" si="4"/>
        <v>12</v>
      </c>
      <c r="W168" s="47">
        <f>LOOKUP(A168,'peso entidad'!$B$5:$B$49,'peso entidad'!$E$5:$E$49)</f>
        <v>0</v>
      </c>
      <c r="X168" s="47">
        <f t="shared" si="5"/>
        <v>12</v>
      </c>
    </row>
    <row r="169" spans="1:24" ht="34.5">
      <c r="A169" s="67" t="s">
        <v>372</v>
      </c>
      <c r="B169" s="68">
        <v>959</v>
      </c>
      <c r="C169" s="103" t="s">
        <v>166</v>
      </c>
      <c r="D169" s="104">
        <v>66709429000</v>
      </c>
      <c r="E169" s="69"/>
      <c r="F169" s="69">
        <v>4</v>
      </c>
      <c r="G169" s="69"/>
      <c r="H169" s="70">
        <v>3</v>
      </c>
      <c r="I169" s="70"/>
      <c r="J169" s="70"/>
      <c r="K169" s="70"/>
      <c r="L169" s="71">
        <v>3</v>
      </c>
      <c r="M169" s="71"/>
      <c r="N169" s="72"/>
      <c r="O169" s="73"/>
      <c r="P169" s="74"/>
      <c r="Q169" s="75">
        <v>0</v>
      </c>
      <c r="R169" s="76">
        <v>2</v>
      </c>
      <c r="S169" s="76"/>
      <c r="T169" s="77"/>
      <c r="U169" s="78"/>
      <c r="V169" s="46">
        <f t="shared" si="4"/>
        <v>12</v>
      </c>
      <c r="W169" s="47">
        <f>LOOKUP(A169,'peso entidad'!$B$5:$B$49,'peso entidad'!$E$5:$E$49)</f>
        <v>0</v>
      </c>
      <c r="X169" s="47">
        <f t="shared" si="5"/>
        <v>12</v>
      </c>
    </row>
    <row r="170" spans="1:24" ht="34.5">
      <c r="A170" s="67" t="s">
        <v>372</v>
      </c>
      <c r="B170" s="68">
        <v>7243</v>
      </c>
      <c r="C170" s="103" t="s">
        <v>187</v>
      </c>
      <c r="D170" s="104">
        <v>4262388861</v>
      </c>
      <c r="E170" s="69"/>
      <c r="F170" s="69"/>
      <c r="G170" s="69">
        <v>1</v>
      </c>
      <c r="H170" s="70"/>
      <c r="I170" s="70"/>
      <c r="J170" s="70">
        <v>1</v>
      </c>
      <c r="K170" s="70"/>
      <c r="L170" s="71">
        <v>3</v>
      </c>
      <c r="M170" s="71"/>
      <c r="N170" s="72">
        <v>3</v>
      </c>
      <c r="O170" s="73"/>
      <c r="P170" s="74"/>
      <c r="Q170" s="75">
        <v>0</v>
      </c>
      <c r="R170" s="76">
        <v>2</v>
      </c>
      <c r="S170" s="76"/>
      <c r="T170" s="77">
        <v>2</v>
      </c>
      <c r="U170" s="78"/>
      <c r="V170" s="46">
        <f t="shared" si="4"/>
        <v>12</v>
      </c>
      <c r="W170" s="47">
        <f>LOOKUP(A170,'peso entidad'!$B$5:$B$49,'peso entidad'!$E$5:$E$49)</f>
        <v>0</v>
      </c>
      <c r="X170" s="47">
        <f t="shared" si="5"/>
        <v>12</v>
      </c>
    </row>
    <row r="171" spans="1:24" ht="28.5">
      <c r="A171" s="67" t="s">
        <v>367</v>
      </c>
      <c r="B171" s="82">
        <v>131</v>
      </c>
      <c r="C171" s="103" t="s">
        <v>458</v>
      </c>
      <c r="D171" s="104">
        <v>13260865215</v>
      </c>
      <c r="E171" s="69"/>
      <c r="F171" s="69"/>
      <c r="G171" s="69">
        <v>1</v>
      </c>
      <c r="H171" s="70">
        <v>3</v>
      </c>
      <c r="I171" s="70"/>
      <c r="J171" s="70"/>
      <c r="K171" s="70">
        <v>0</v>
      </c>
      <c r="L171" s="71"/>
      <c r="M171" s="71">
        <v>2</v>
      </c>
      <c r="N171" s="72">
        <v>3</v>
      </c>
      <c r="O171" s="73"/>
      <c r="P171" s="74"/>
      <c r="Q171" s="75">
        <v>0</v>
      </c>
      <c r="R171" s="76"/>
      <c r="S171" s="76">
        <v>0</v>
      </c>
      <c r="T171" s="77">
        <v>2</v>
      </c>
      <c r="U171" s="78"/>
      <c r="V171" s="46">
        <f t="shared" si="4"/>
        <v>11</v>
      </c>
      <c r="W171" s="47">
        <f>LOOKUP(A171,'peso entidad'!$B$5:$B$49,'peso entidad'!$E$5:$E$49)</f>
        <v>1</v>
      </c>
      <c r="X171" s="47">
        <f t="shared" si="5"/>
        <v>12</v>
      </c>
    </row>
    <row r="172" spans="1:24" ht="23.25">
      <c r="A172" s="67" t="s">
        <v>363</v>
      </c>
      <c r="B172" s="68">
        <v>686</v>
      </c>
      <c r="C172" s="103" t="s">
        <v>55</v>
      </c>
      <c r="D172" s="104">
        <v>16915000000</v>
      </c>
      <c r="E172" s="69"/>
      <c r="F172" s="69"/>
      <c r="G172" s="69">
        <v>1</v>
      </c>
      <c r="H172" s="70">
        <v>3</v>
      </c>
      <c r="I172" s="70"/>
      <c r="J172" s="70"/>
      <c r="K172" s="70"/>
      <c r="L172" s="71"/>
      <c r="M172" s="71">
        <v>2</v>
      </c>
      <c r="N172" s="72">
        <v>3</v>
      </c>
      <c r="O172" s="73"/>
      <c r="P172" s="74"/>
      <c r="Q172" s="75">
        <v>0</v>
      </c>
      <c r="R172" s="76"/>
      <c r="S172" s="76">
        <v>0</v>
      </c>
      <c r="T172" s="77">
        <v>2</v>
      </c>
      <c r="U172" s="78"/>
      <c r="V172" s="46">
        <f t="shared" si="4"/>
        <v>11</v>
      </c>
      <c r="W172" s="47">
        <f>LOOKUP(A172,'peso entidad'!$B$5:$B$49,'peso entidad'!$E$5:$E$49)</f>
        <v>1</v>
      </c>
      <c r="X172" s="47">
        <f t="shared" si="5"/>
        <v>12</v>
      </c>
    </row>
    <row r="173" spans="1:24" ht="23.25">
      <c r="A173" s="67" t="s">
        <v>363</v>
      </c>
      <c r="B173" s="68">
        <v>716</v>
      </c>
      <c r="C173" s="103" t="s">
        <v>90</v>
      </c>
      <c r="D173" s="104">
        <v>33105000000</v>
      </c>
      <c r="E173" s="69"/>
      <c r="F173" s="69"/>
      <c r="G173" s="69">
        <v>1</v>
      </c>
      <c r="H173" s="70">
        <v>3</v>
      </c>
      <c r="I173" s="70"/>
      <c r="J173" s="70"/>
      <c r="K173" s="70"/>
      <c r="L173" s="71">
        <v>3</v>
      </c>
      <c r="M173" s="71"/>
      <c r="N173" s="72">
        <v>3</v>
      </c>
      <c r="O173" s="73"/>
      <c r="P173" s="74"/>
      <c r="Q173" s="75">
        <v>0</v>
      </c>
      <c r="R173" s="76"/>
      <c r="S173" s="76">
        <v>0</v>
      </c>
      <c r="T173" s="77"/>
      <c r="U173" s="78">
        <v>1</v>
      </c>
      <c r="V173" s="46">
        <f t="shared" si="4"/>
        <v>11</v>
      </c>
      <c r="W173" s="47">
        <f>LOOKUP(A173,'peso entidad'!$B$5:$B$49,'peso entidad'!$E$5:$E$49)</f>
        <v>1</v>
      </c>
      <c r="X173" s="47">
        <f t="shared" si="5"/>
        <v>12</v>
      </c>
    </row>
    <row r="174" spans="1:24" ht="19.5">
      <c r="A174" s="67" t="s">
        <v>368</v>
      </c>
      <c r="B174" s="68">
        <v>768</v>
      </c>
      <c r="C174" s="103" t="s">
        <v>253</v>
      </c>
      <c r="D174" s="104">
        <v>101026638000</v>
      </c>
      <c r="E174" s="69"/>
      <c r="F174" s="69"/>
      <c r="G174" s="69">
        <v>1</v>
      </c>
      <c r="H174" s="70">
        <v>3</v>
      </c>
      <c r="I174" s="70"/>
      <c r="J174" s="70"/>
      <c r="K174" s="70"/>
      <c r="L174" s="71"/>
      <c r="M174" s="71">
        <v>2</v>
      </c>
      <c r="N174" s="72">
        <v>3</v>
      </c>
      <c r="O174" s="73"/>
      <c r="P174" s="74"/>
      <c r="Q174" s="75">
        <v>0</v>
      </c>
      <c r="R174" s="76"/>
      <c r="S174" s="76">
        <v>0</v>
      </c>
      <c r="T174" s="77">
        <v>2</v>
      </c>
      <c r="U174" s="78"/>
      <c r="V174" s="46">
        <f t="shared" si="4"/>
        <v>11</v>
      </c>
      <c r="W174" s="47">
        <f>LOOKUP(A174,'peso entidad'!$B$5:$B$49,'peso entidad'!$E$5:$E$49)</f>
        <v>1</v>
      </c>
      <c r="X174" s="47">
        <f t="shared" si="5"/>
        <v>12</v>
      </c>
    </row>
    <row r="175" spans="1:24" ht="19.5">
      <c r="A175" s="67" t="s">
        <v>368</v>
      </c>
      <c r="B175" s="68">
        <v>815</v>
      </c>
      <c r="C175" s="103" t="s">
        <v>298</v>
      </c>
      <c r="D175" s="104">
        <v>27171312000</v>
      </c>
      <c r="E175" s="69"/>
      <c r="F175" s="69"/>
      <c r="G175" s="69">
        <v>1</v>
      </c>
      <c r="H175" s="70">
        <v>3</v>
      </c>
      <c r="I175" s="70"/>
      <c r="J175" s="70"/>
      <c r="K175" s="70"/>
      <c r="L175" s="71"/>
      <c r="M175" s="71">
        <v>2</v>
      </c>
      <c r="N175" s="72">
        <v>3</v>
      </c>
      <c r="O175" s="73"/>
      <c r="P175" s="74"/>
      <c r="Q175" s="75">
        <v>0</v>
      </c>
      <c r="R175" s="76"/>
      <c r="S175" s="76">
        <v>0</v>
      </c>
      <c r="T175" s="77">
        <v>2</v>
      </c>
      <c r="U175" s="78"/>
      <c r="V175" s="46">
        <f t="shared" si="4"/>
        <v>11</v>
      </c>
      <c r="W175" s="47">
        <f>LOOKUP(A175,'peso entidad'!$B$5:$B$49,'peso entidad'!$E$5:$E$49)</f>
        <v>1</v>
      </c>
      <c r="X175" s="47">
        <f t="shared" si="5"/>
        <v>12</v>
      </c>
    </row>
    <row r="176" spans="1:24" ht="23.25">
      <c r="A176" s="67" t="s">
        <v>361</v>
      </c>
      <c r="B176" s="68">
        <v>867</v>
      </c>
      <c r="C176" s="103" t="s">
        <v>95</v>
      </c>
      <c r="D176" s="104">
        <v>1611000000</v>
      </c>
      <c r="E176" s="69"/>
      <c r="F176" s="69"/>
      <c r="G176" s="69">
        <v>1</v>
      </c>
      <c r="H176" s="70"/>
      <c r="I176" s="70">
        <v>2</v>
      </c>
      <c r="J176" s="70"/>
      <c r="K176" s="70"/>
      <c r="L176" s="71"/>
      <c r="M176" s="71">
        <v>2</v>
      </c>
      <c r="N176" s="72">
        <v>3</v>
      </c>
      <c r="O176" s="73"/>
      <c r="P176" s="74"/>
      <c r="Q176" s="75">
        <v>0</v>
      </c>
      <c r="R176" s="76">
        <v>2</v>
      </c>
      <c r="S176" s="76"/>
      <c r="T176" s="77"/>
      <c r="U176" s="78">
        <v>1</v>
      </c>
      <c r="V176" s="46">
        <f t="shared" si="4"/>
        <v>11</v>
      </c>
      <c r="W176" s="47">
        <f>LOOKUP(A176,'peso entidad'!$B$5:$B$49,'peso entidad'!$E$5:$E$49)</f>
        <v>1</v>
      </c>
      <c r="X176" s="47">
        <f t="shared" si="5"/>
        <v>12</v>
      </c>
    </row>
    <row r="177" spans="1:24" ht="15">
      <c r="A177" s="67" t="s">
        <v>368</v>
      </c>
      <c r="B177" s="68">
        <v>1122</v>
      </c>
      <c r="C177" s="103" t="s">
        <v>172</v>
      </c>
      <c r="D177" s="104">
        <v>41996489000</v>
      </c>
      <c r="E177" s="69"/>
      <c r="F177" s="69">
        <v>4</v>
      </c>
      <c r="G177" s="69"/>
      <c r="H177" s="70"/>
      <c r="I177" s="70"/>
      <c r="J177" s="70">
        <v>1</v>
      </c>
      <c r="K177" s="70"/>
      <c r="L177" s="71"/>
      <c r="M177" s="71">
        <v>2</v>
      </c>
      <c r="N177" s="72">
        <v>3</v>
      </c>
      <c r="O177" s="73"/>
      <c r="P177" s="74"/>
      <c r="Q177" s="75">
        <v>0</v>
      </c>
      <c r="R177" s="76"/>
      <c r="S177" s="76">
        <v>0</v>
      </c>
      <c r="T177" s="77"/>
      <c r="U177" s="78">
        <v>1</v>
      </c>
      <c r="V177" s="46">
        <f t="shared" si="4"/>
        <v>11</v>
      </c>
      <c r="W177" s="47">
        <f>LOOKUP(A177,'peso entidad'!$B$5:$B$49,'peso entidad'!$E$5:$E$49)</f>
        <v>1</v>
      </c>
      <c r="X177" s="47">
        <f t="shared" si="5"/>
        <v>12</v>
      </c>
    </row>
    <row r="178" spans="1:24" ht="23.25">
      <c r="A178" s="67" t="s">
        <v>371</v>
      </c>
      <c r="B178" s="68">
        <v>4149</v>
      </c>
      <c r="C178" s="103" t="s">
        <v>176</v>
      </c>
      <c r="D178" s="104">
        <v>48732448691</v>
      </c>
      <c r="E178" s="69"/>
      <c r="F178" s="69">
        <v>4</v>
      </c>
      <c r="G178" s="69"/>
      <c r="H178" s="70"/>
      <c r="I178" s="70"/>
      <c r="J178" s="70"/>
      <c r="K178" s="70">
        <v>0</v>
      </c>
      <c r="L178" s="71"/>
      <c r="M178" s="71">
        <v>2</v>
      </c>
      <c r="N178" s="72">
        <v>3</v>
      </c>
      <c r="O178" s="73"/>
      <c r="P178" s="74"/>
      <c r="Q178" s="75">
        <v>0</v>
      </c>
      <c r="R178" s="76"/>
      <c r="S178" s="76">
        <v>0</v>
      </c>
      <c r="T178" s="77">
        <v>2</v>
      </c>
      <c r="U178" s="78"/>
      <c r="V178" s="46">
        <f t="shared" si="4"/>
        <v>11</v>
      </c>
      <c r="W178" s="47">
        <f>LOOKUP(A178,'peso entidad'!$B$5:$B$49,'peso entidad'!$E$5:$E$49)</f>
        <v>1</v>
      </c>
      <c r="X178" s="47">
        <f t="shared" si="5"/>
        <v>12</v>
      </c>
    </row>
    <row r="179" spans="1:24" ht="23.25">
      <c r="A179" s="67" t="s">
        <v>353</v>
      </c>
      <c r="B179" s="68">
        <v>55</v>
      </c>
      <c r="C179" s="103" t="s">
        <v>444</v>
      </c>
      <c r="D179" s="104">
        <v>177691515105</v>
      </c>
      <c r="E179" s="69"/>
      <c r="F179" s="69"/>
      <c r="G179" s="69">
        <v>1</v>
      </c>
      <c r="H179" s="70"/>
      <c r="I179" s="70"/>
      <c r="J179" s="70"/>
      <c r="K179" s="70">
        <v>0</v>
      </c>
      <c r="L179" s="71"/>
      <c r="M179" s="71">
        <v>2</v>
      </c>
      <c r="N179" s="72">
        <v>3</v>
      </c>
      <c r="O179" s="73"/>
      <c r="P179" s="74"/>
      <c r="Q179" s="75">
        <v>0</v>
      </c>
      <c r="R179" s="76"/>
      <c r="S179" s="76">
        <v>0</v>
      </c>
      <c r="T179" s="77"/>
      <c r="U179" s="78">
        <v>1</v>
      </c>
      <c r="V179" s="46">
        <f t="shared" si="4"/>
        <v>7</v>
      </c>
      <c r="W179" s="47">
        <f>LOOKUP(A179,'peso entidad'!$B$5:$B$49,'peso entidad'!$E$5:$E$49)</f>
        <v>5</v>
      </c>
      <c r="X179" s="47">
        <f t="shared" si="5"/>
        <v>12</v>
      </c>
    </row>
    <row r="180" spans="1:24" ht="23.25">
      <c r="A180" s="67" t="s">
        <v>352</v>
      </c>
      <c r="B180" s="68">
        <v>168</v>
      </c>
      <c r="C180" s="109" t="s">
        <v>462</v>
      </c>
      <c r="D180" s="110">
        <v>0</v>
      </c>
      <c r="E180" s="69"/>
      <c r="F180" s="69"/>
      <c r="G180" s="69">
        <v>1</v>
      </c>
      <c r="H180" s="70"/>
      <c r="I180" s="70"/>
      <c r="J180" s="70"/>
      <c r="K180" s="70">
        <v>0</v>
      </c>
      <c r="L180" s="71"/>
      <c r="M180" s="71"/>
      <c r="N180" s="72">
        <v>3</v>
      </c>
      <c r="O180" s="73"/>
      <c r="P180" s="74"/>
      <c r="Q180" s="75">
        <v>0</v>
      </c>
      <c r="R180" s="76">
        <v>1</v>
      </c>
      <c r="S180" s="76"/>
      <c r="T180" s="77">
        <v>2</v>
      </c>
      <c r="U180" s="78"/>
      <c r="V180" s="46">
        <f t="shared" si="4"/>
        <v>7</v>
      </c>
      <c r="W180" s="47">
        <f>LOOKUP(A180,'peso entidad'!$B$5:$B$49,'peso entidad'!$E$5:$E$49)</f>
        <v>5</v>
      </c>
      <c r="X180" s="47">
        <f t="shared" si="5"/>
        <v>12</v>
      </c>
    </row>
    <row r="181" spans="1:24" ht="28.5">
      <c r="A181" s="67" t="s">
        <v>356</v>
      </c>
      <c r="B181" s="68">
        <v>967</v>
      </c>
      <c r="C181" s="103" t="s">
        <v>171</v>
      </c>
      <c r="D181" s="104">
        <v>39573981000</v>
      </c>
      <c r="E181" s="69"/>
      <c r="F181" s="69"/>
      <c r="G181" s="69">
        <v>1</v>
      </c>
      <c r="H181" s="70"/>
      <c r="I181" s="70"/>
      <c r="J181" s="70">
        <v>1</v>
      </c>
      <c r="K181" s="70"/>
      <c r="L181" s="71">
        <v>3</v>
      </c>
      <c r="M181" s="71"/>
      <c r="N181" s="72"/>
      <c r="O181" s="73"/>
      <c r="P181" s="74">
        <v>2</v>
      </c>
      <c r="Q181" s="75">
        <v>0</v>
      </c>
      <c r="R181" s="76"/>
      <c r="S181" s="76">
        <v>0</v>
      </c>
      <c r="T181" s="77"/>
      <c r="U181" s="78"/>
      <c r="V181" s="46">
        <f t="shared" si="4"/>
        <v>7</v>
      </c>
      <c r="W181" s="47">
        <f>LOOKUP(A181,'peso entidad'!$B$5:$B$49,'peso entidad'!$E$5:$E$49)</f>
        <v>5</v>
      </c>
      <c r="X181" s="47">
        <f t="shared" si="5"/>
        <v>12</v>
      </c>
    </row>
    <row r="182" spans="1:24" ht="15">
      <c r="A182" s="67" t="s">
        <v>356</v>
      </c>
      <c r="B182" s="68">
        <v>6219</v>
      </c>
      <c r="C182" s="103" t="s">
        <v>180</v>
      </c>
      <c r="D182" s="104">
        <v>97840805958</v>
      </c>
      <c r="E182" s="69"/>
      <c r="F182" s="69"/>
      <c r="G182" s="69">
        <v>1</v>
      </c>
      <c r="H182" s="70"/>
      <c r="I182" s="70"/>
      <c r="J182" s="70">
        <v>1</v>
      </c>
      <c r="K182" s="70"/>
      <c r="L182" s="71">
        <v>3</v>
      </c>
      <c r="M182" s="71"/>
      <c r="N182" s="72"/>
      <c r="O182" s="73"/>
      <c r="P182" s="74">
        <v>2</v>
      </c>
      <c r="Q182" s="75">
        <v>0</v>
      </c>
      <c r="R182" s="76"/>
      <c r="S182" s="76">
        <v>0</v>
      </c>
      <c r="T182" s="77"/>
      <c r="U182" s="78"/>
      <c r="V182" s="46">
        <f t="shared" si="4"/>
        <v>7</v>
      </c>
      <c r="W182" s="47">
        <f>LOOKUP(A182,'peso entidad'!$B$5:$B$49,'peso entidad'!$E$5:$E$49)</f>
        <v>5</v>
      </c>
      <c r="X182" s="47">
        <f t="shared" si="5"/>
        <v>12</v>
      </c>
    </row>
    <row r="183" spans="1:24" ht="23.25">
      <c r="A183" s="67" t="s">
        <v>353</v>
      </c>
      <c r="B183" s="68">
        <v>7334</v>
      </c>
      <c r="C183" s="103" t="s">
        <v>192</v>
      </c>
      <c r="D183" s="104">
        <v>173613119208</v>
      </c>
      <c r="E183" s="69"/>
      <c r="F183" s="69"/>
      <c r="G183" s="69">
        <v>1</v>
      </c>
      <c r="H183" s="70"/>
      <c r="I183" s="70"/>
      <c r="J183" s="70"/>
      <c r="K183" s="70">
        <v>0</v>
      </c>
      <c r="L183" s="71"/>
      <c r="M183" s="71">
        <v>2</v>
      </c>
      <c r="N183" s="72">
        <v>3</v>
      </c>
      <c r="O183" s="73"/>
      <c r="P183" s="74"/>
      <c r="Q183" s="75">
        <v>0</v>
      </c>
      <c r="R183" s="76"/>
      <c r="S183" s="76">
        <v>0</v>
      </c>
      <c r="T183" s="77"/>
      <c r="U183" s="78">
        <v>1</v>
      </c>
      <c r="V183" s="46">
        <f t="shared" si="4"/>
        <v>7</v>
      </c>
      <c r="W183" s="47">
        <f>LOOKUP(A183,'peso entidad'!$B$5:$B$49,'peso entidad'!$E$5:$E$49)</f>
        <v>5</v>
      </c>
      <c r="X183" s="47">
        <f t="shared" si="5"/>
        <v>12</v>
      </c>
    </row>
    <row r="184" spans="1:24" ht="23.25">
      <c r="A184" s="67" t="s">
        <v>353</v>
      </c>
      <c r="B184" s="68">
        <v>7341</v>
      </c>
      <c r="C184" s="103" t="s">
        <v>193</v>
      </c>
      <c r="D184" s="104">
        <v>77061300837</v>
      </c>
      <c r="E184" s="69"/>
      <c r="F184" s="69"/>
      <c r="G184" s="69">
        <v>1</v>
      </c>
      <c r="H184" s="70"/>
      <c r="I184" s="70"/>
      <c r="J184" s="70"/>
      <c r="K184" s="70">
        <v>0</v>
      </c>
      <c r="L184" s="71"/>
      <c r="M184" s="71">
        <v>2</v>
      </c>
      <c r="N184" s="72">
        <v>3</v>
      </c>
      <c r="O184" s="73"/>
      <c r="P184" s="74"/>
      <c r="Q184" s="75">
        <v>0</v>
      </c>
      <c r="R184" s="76"/>
      <c r="S184" s="76">
        <v>0</v>
      </c>
      <c r="T184" s="77"/>
      <c r="U184" s="78">
        <v>1</v>
      </c>
      <c r="V184" s="46">
        <f t="shared" si="4"/>
        <v>7</v>
      </c>
      <c r="W184" s="47">
        <f>LOOKUP(A184,'peso entidad'!$B$5:$B$49,'peso entidad'!$E$5:$E$49)</f>
        <v>5</v>
      </c>
      <c r="X184" s="47">
        <f t="shared" si="5"/>
        <v>12</v>
      </c>
    </row>
    <row r="185" spans="1:24" ht="15">
      <c r="A185" s="67" t="s">
        <v>379</v>
      </c>
      <c r="B185" s="68">
        <v>295</v>
      </c>
      <c r="C185" s="103" t="s">
        <v>480</v>
      </c>
      <c r="D185" s="104">
        <v>4389437050</v>
      </c>
      <c r="E185" s="69"/>
      <c r="F185" s="69"/>
      <c r="G185" s="69">
        <v>1</v>
      </c>
      <c r="H185" s="70"/>
      <c r="I185" s="70">
        <v>2</v>
      </c>
      <c r="J185" s="70"/>
      <c r="K185" s="70"/>
      <c r="L185" s="71">
        <v>3</v>
      </c>
      <c r="M185" s="71"/>
      <c r="N185" s="72">
        <v>3</v>
      </c>
      <c r="O185" s="73"/>
      <c r="P185" s="74"/>
      <c r="Q185" s="75">
        <v>0</v>
      </c>
      <c r="R185" s="76"/>
      <c r="S185" s="76">
        <v>0</v>
      </c>
      <c r="T185" s="77">
        <v>2</v>
      </c>
      <c r="U185" s="78"/>
      <c r="V185" s="46">
        <f t="shared" si="4"/>
        <v>11</v>
      </c>
      <c r="W185" s="47">
        <f>LOOKUP(A185,'peso entidad'!$B$5:$B$49,'peso entidad'!$E$5:$E$49)</f>
        <v>0</v>
      </c>
      <c r="X185" s="47">
        <f t="shared" si="5"/>
        <v>11</v>
      </c>
    </row>
    <row r="186" spans="1:24" ht="23.25">
      <c r="A186" s="67" t="s">
        <v>364</v>
      </c>
      <c r="B186" s="68">
        <v>335</v>
      </c>
      <c r="C186" s="103" t="s">
        <v>486</v>
      </c>
      <c r="D186" s="104">
        <v>1006699326</v>
      </c>
      <c r="E186" s="69"/>
      <c r="F186" s="69"/>
      <c r="G186" s="69">
        <v>1</v>
      </c>
      <c r="H186" s="70">
        <v>3</v>
      </c>
      <c r="I186" s="70"/>
      <c r="J186" s="70"/>
      <c r="K186" s="70">
        <v>0</v>
      </c>
      <c r="L186" s="71"/>
      <c r="M186" s="71">
        <v>2</v>
      </c>
      <c r="N186" s="72">
        <v>3</v>
      </c>
      <c r="O186" s="73"/>
      <c r="P186" s="74"/>
      <c r="Q186" s="75">
        <v>0</v>
      </c>
      <c r="R186" s="76"/>
      <c r="S186" s="76">
        <v>0</v>
      </c>
      <c r="T186" s="77">
        <v>2</v>
      </c>
      <c r="U186" s="78"/>
      <c r="V186" s="46">
        <f t="shared" si="4"/>
        <v>11</v>
      </c>
      <c r="W186" s="47">
        <f>LOOKUP(A186,'peso entidad'!$B$5:$B$49,'peso entidad'!$E$5:$E$49)</f>
        <v>0</v>
      </c>
      <c r="X186" s="47">
        <f t="shared" si="5"/>
        <v>11</v>
      </c>
    </row>
    <row r="187" spans="1:24" ht="23.25">
      <c r="A187" s="67" t="s">
        <v>370</v>
      </c>
      <c r="B187" s="68">
        <v>439</v>
      </c>
      <c r="C187" s="103" t="s">
        <v>23</v>
      </c>
      <c r="D187" s="104">
        <v>500000000</v>
      </c>
      <c r="E187" s="69"/>
      <c r="F187" s="69"/>
      <c r="G187" s="69">
        <v>1</v>
      </c>
      <c r="H187" s="70">
        <v>3</v>
      </c>
      <c r="I187" s="70"/>
      <c r="J187" s="70"/>
      <c r="K187" s="70"/>
      <c r="L187" s="71"/>
      <c r="M187" s="71">
        <v>2</v>
      </c>
      <c r="N187" s="72">
        <v>3</v>
      </c>
      <c r="O187" s="73"/>
      <c r="P187" s="74"/>
      <c r="Q187" s="75">
        <v>0</v>
      </c>
      <c r="R187" s="76"/>
      <c r="S187" s="76">
        <v>0</v>
      </c>
      <c r="T187" s="77">
        <v>2</v>
      </c>
      <c r="U187" s="78"/>
      <c r="V187" s="46">
        <f t="shared" si="4"/>
        <v>11</v>
      </c>
      <c r="W187" s="47">
        <f>LOOKUP(A187,'peso entidad'!$B$5:$B$49,'peso entidad'!$E$5:$E$49)</f>
        <v>0</v>
      </c>
      <c r="X187" s="47">
        <f t="shared" si="5"/>
        <v>11</v>
      </c>
    </row>
    <row r="188" spans="1:24" ht="23.25">
      <c r="A188" s="67" t="s">
        <v>378</v>
      </c>
      <c r="B188" s="68">
        <v>583</v>
      </c>
      <c r="C188" s="103" t="s">
        <v>42</v>
      </c>
      <c r="D188" s="104">
        <v>24952806953</v>
      </c>
      <c r="E188" s="69"/>
      <c r="F188" s="69"/>
      <c r="G188" s="69">
        <v>1</v>
      </c>
      <c r="H188" s="70"/>
      <c r="I188" s="70"/>
      <c r="J188" s="70">
        <v>1</v>
      </c>
      <c r="K188" s="70"/>
      <c r="L188" s="71">
        <v>3</v>
      </c>
      <c r="M188" s="71"/>
      <c r="N188" s="72">
        <v>3</v>
      </c>
      <c r="O188" s="73"/>
      <c r="P188" s="74"/>
      <c r="Q188" s="75">
        <v>0</v>
      </c>
      <c r="R188" s="76"/>
      <c r="S188" s="76">
        <v>0</v>
      </c>
      <c r="T188" s="77"/>
      <c r="U188" s="78">
        <v>3</v>
      </c>
      <c r="V188" s="46">
        <f t="shared" si="4"/>
        <v>11</v>
      </c>
      <c r="W188" s="47">
        <f>LOOKUP(A188,'peso entidad'!$B$5:$B$49,'peso entidad'!$E$5:$E$49)</f>
        <v>0</v>
      </c>
      <c r="X188" s="47">
        <f t="shared" si="5"/>
        <v>11</v>
      </c>
    </row>
    <row r="189" spans="1:24" ht="23.25">
      <c r="A189" s="67" t="s">
        <v>386</v>
      </c>
      <c r="B189" s="68">
        <v>586</v>
      </c>
      <c r="C189" s="103" t="s">
        <v>44</v>
      </c>
      <c r="D189" s="104">
        <v>11679500000</v>
      </c>
      <c r="E189" s="69"/>
      <c r="F189" s="69">
        <v>4</v>
      </c>
      <c r="G189" s="69"/>
      <c r="H189" s="70"/>
      <c r="I189" s="70"/>
      <c r="J189" s="70"/>
      <c r="K189" s="70">
        <v>0</v>
      </c>
      <c r="L189" s="71"/>
      <c r="M189" s="71">
        <v>2</v>
      </c>
      <c r="N189" s="72">
        <v>3</v>
      </c>
      <c r="O189" s="73"/>
      <c r="P189" s="74"/>
      <c r="Q189" s="75">
        <v>0</v>
      </c>
      <c r="R189" s="76"/>
      <c r="S189" s="76">
        <v>0</v>
      </c>
      <c r="T189" s="77">
        <v>2</v>
      </c>
      <c r="U189" s="78"/>
      <c r="V189" s="46">
        <f t="shared" si="4"/>
        <v>11</v>
      </c>
      <c r="W189" s="47">
        <f>LOOKUP(A189,'peso entidad'!$B$5:$B$49,'peso entidad'!$E$5:$E$49)</f>
        <v>0</v>
      </c>
      <c r="X189" s="47">
        <f t="shared" si="5"/>
        <v>11</v>
      </c>
    </row>
    <row r="190" spans="1:24" ht="23.25">
      <c r="A190" s="67" t="s">
        <v>374</v>
      </c>
      <c r="B190" s="68">
        <v>720</v>
      </c>
      <c r="C190" s="103" t="s">
        <v>207</v>
      </c>
      <c r="D190" s="104">
        <v>5324400000</v>
      </c>
      <c r="E190" s="69"/>
      <c r="F190" s="69"/>
      <c r="G190" s="69">
        <v>1</v>
      </c>
      <c r="H190" s="70">
        <v>3</v>
      </c>
      <c r="I190" s="70"/>
      <c r="J190" s="70"/>
      <c r="K190" s="70"/>
      <c r="L190" s="71"/>
      <c r="M190" s="71">
        <v>2</v>
      </c>
      <c r="N190" s="72">
        <v>3</v>
      </c>
      <c r="O190" s="73"/>
      <c r="P190" s="74"/>
      <c r="Q190" s="75">
        <v>0</v>
      </c>
      <c r="R190" s="76"/>
      <c r="S190" s="76">
        <v>0</v>
      </c>
      <c r="T190" s="77">
        <v>2</v>
      </c>
      <c r="U190" s="78"/>
      <c r="V190" s="46">
        <f t="shared" si="4"/>
        <v>11</v>
      </c>
      <c r="W190" s="47">
        <f>LOOKUP(A190,'peso entidad'!$B$5:$B$49,'peso entidad'!$E$5:$E$49)</f>
        <v>0</v>
      </c>
      <c r="X190" s="47">
        <f t="shared" si="5"/>
        <v>11</v>
      </c>
    </row>
    <row r="191" spans="1:24" ht="28.5">
      <c r="A191" s="67" t="s">
        <v>387</v>
      </c>
      <c r="B191" s="68">
        <v>723</v>
      </c>
      <c r="C191" s="103" t="s">
        <v>455</v>
      </c>
      <c r="D191" s="104">
        <v>1559700000</v>
      </c>
      <c r="E191" s="69"/>
      <c r="F191" s="69">
        <v>4</v>
      </c>
      <c r="G191" s="69"/>
      <c r="H191" s="70"/>
      <c r="I191" s="70"/>
      <c r="J191" s="70"/>
      <c r="K191" s="70">
        <v>0</v>
      </c>
      <c r="L191" s="71"/>
      <c r="M191" s="71">
        <v>2</v>
      </c>
      <c r="N191" s="72">
        <v>3</v>
      </c>
      <c r="O191" s="73"/>
      <c r="P191" s="74"/>
      <c r="Q191" s="75">
        <v>0</v>
      </c>
      <c r="R191" s="76"/>
      <c r="S191" s="76">
        <v>0</v>
      </c>
      <c r="T191" s="77">
        <v>2</v>
      </c>
      <c r="U191" s="78"/>
      <c r="V191" s="46">
        <f t="shared" si="4"/>
        <v>11</v>
      </c>
      <c r="W191" s="47">
        <f>LOOKUP(A191,'peso entidad'!$B$5:$B$49,'peso entidad'!$E$5:$E$49)</f>
        <v>0</v>
      </c>
      <c r="X191" s="47">
        <f t="shared" si="5"/>
        <v>11</v>
      </c>
    </row>
    <row r="192" spans="1:24" ht="19.5">
      <c r="A192" s="67" t="s">
        <v>381</v>
      </c>
      <c r="B192" s="68">
        <v>728</v>
      </c>
      <c r="C192" s="103" t="s">
        <v>214</v>
      </c>
      <c r="D192" s="104">
        <v>21367326748</v>
      </c>
      <c r="E192" s="69"/>
      <c r="F192" s="69">
        <v>4</v>
      </c>
      <c r="G192" s="69"/>
      <c r="H192" s="70"/>
      <c r="I192" s="70"/>
      <c r="J192" s="70"/>
      <c r="K192" s="70">
        <v>0</v>
      </c>
      <c r="L192" s="71"/>
      <c r="M192" s="71">
        <v>2</v>
      </c>
      <c r="N192" s="72">
        <v>3</v>
      </c>
      <c r="O192" s="73"/>
      <c r="P192" s="74"/>
      <c r="Q192" s="75">
        <v>0</v>
      </c>
      <c r="R192" s="76"/>
      <c r="S192" s="76">
        <v>0</v>
      </c>
      <c r="T192" s="77">
        <v>2</v>
      </c>
      <c r="U192" s="78"/>
      <c r="V192" s="46">
        <f t="shared" si="4"/>
        <v>11</v>
      </c>
      <c r="W192" s="47">
        <f>LOOKUP(A192,'peso entidad'!$B$5:$B$49,'peso entidad'!$E$5:$E$49)</f>
        <v>0</v>
      </c>
      <c r="X192" s="47">
        <f t="shared" si="5"/>
        <v>11</v>
      </c>
    </row>
    <row r="193" spans="1:24" ht="28.5">
      <c r="A193" s="67" t="s">
        <v>374</v>
      </c>
      <c r="B193" s="68">
        <v>755</v>
      </c>
      <c r="C193" s="103" t="s">
        <v>241</v>
      </c>
      <c r="D193" s="104">
        <v>906683167</v>
      </c>
      <c r="E193" s="69"/>
      <c r="F193" s="69"/>
      <c r="G193" s="69">
        <v>1</v>
      </c>
      <c r="H193" s="70">
        <v>3</v>
      </c>
      <c r="I193" s="70"/>
      <c r="J193" s="70"/>
      <c r="K193" s="70"/>
      <c r="L193" s="71"/>
      <c r="M193" s="71">
        <v>2</v>
      </c>
      <c r="N193" s="72">
        <v>3</v>
      </c>
      <c r="O193" s="73"/>
      <c r="P193" s="74"/>
      <c r="Q193" s="75">
        <v>0</v>
      </c>
      <c r="R193" s="76"/>
      <c r="S193" s="76">
        <v>0</v>
      </c>
      <c r="T193" s="77">
        <v>2</v>
      </c>
      <c r="U193" s="78"/>
      <c r="V193" s="46">
        <f t="shared" si="4"/>
        <v>11</v>
      </c>
      <c r="W193" s="47">
        <f>LOOKUP(A193,'peso entidad'!$B$5:$B$49,'peso entidad'!$E$5:$E$49)</f>
        <v>0</v>
      </c>
      <c r="X193" s="47">
        <f t="shared" si="5"/>
        <v>11</v>
      </c>
    </row>
    <row r="194" spans="1:24" ht="23.25">
      <c r="A194" s="67" t="s">
        <v>347</v>
      </c>
      <c r="B194" s="68">
        <v>761</v>
      </c>
      <c r="C194" s="103" t="s">
        <v>246</v>
      </c>
      <c r="D194" s="104">
        <v>6765507663</v>
      </c>
      <c r="E194" s="69"/>
      <c r="F194" s="69">
        <v>4</v>
      </c>
      <c r="G194" s="69"/>
      <c r="H194" s="70"/>
      <c r="I194" s="70"/>
      <c r="J194" s="70"/>
      <c r="K194" s="70">
        <v>0</v>
      </c>
      <c r="L194" s="71"/>
      <c r="M194" s="71">
        <v>2</v>
      </c>
      <c r="N194" s="72">
        <v>3</v>
      </c>
      <c r="O194" s="73"/>
      <c r="P194" s="74"/>
      <c r="Q194" s="75">
        <v>0</v>
      </c>
      <c r="R194" s="76"/>
      <c r="S194" s="76">
        <v>0</v>
      </c>
      <c r="T194" s="77">
        <v>2</v>
      </c>
      <c r="U194" s="78"/>
      <c r="V194" s="46">
        <f t="shared" si="4"/>
        <v>11</v>
      </c>
      <c r="W194" s="47">
        <f>LOOKUP(A194,'peso entidad'!$B$5:$B$49,'peso entidad'!$E$5:$E$49)</f>
        <v>0</v>
      </c>
      <c r="X194" s="47">
        <f t="shared" si="5"/>
        <v>11</v>
      </c>
    </row>
    <row r="195" spans="1:24" ht="23.25">
      <c r="A195" s="67" t="s">
        <v>374</v>
      </c>
      <c r="B195" s="68">
        <v>771</v>
      </c>
      <c r="C195" s="103" t="s">
        <v>256</v>
      </c>
      <c r="D195" s="104">
        <v>1176400000</v>
      </c>
      <c r="E195" s="69"/>
      <c r="F195" s="69"/>
      <c r="G195" s="69">
        <v>1</v>
      </c>
      <c r="H195" s="70">
        <v>3</v>
      </c>
      <c r="I195" s="70"/>
      <c r="J195" s="70"/>
      <c r="K195" s="70"/>
      <c r="L195" s="71"/>
      <c r="M195" s="71">
        <v>2</v>
      </c>
      <c r="N195" s="72">
        <v>3</v>
      </c>
      <c r="O195" s="73"/>
      <c r="P195" s="74"/>
      <c r="Q195" s="75">
        <v>0</v>
      </c>
      <c r="R195" s="76"/>
      <c r="S195" s="76">
        <v>0</v>
      </c>
      <c r="T195" s="77">
        <v>2</v>
      </c>
      <c r="U195" s="78"/>
      <c r="V195" s="46">
        <f t="shared" si="4"/>
        <v>11</v>
      </c>
      <c r="W195" s="47">
        <f>LOOKUP(A195,'peso entidad'!$B$5:$B$49,'peso entidad'!$E$5:$E$49)</f>
        <v>0</v>
      </c>
      <c r="X195" s="47">
        <f t="shared" si="5"/>
        <v>11</v>
      </c>
    </row>
    <row r="196" spans="1:24" ht="23.25">
      <c r="A196" s="67" t="s">
        <v>374</v>
      </c>
      <c r="B196" s="68">
        <v>778</v>
      </c>
      <c r="C196" s="103" t="s">
        <v>264</v>
      </c>
      <c r="D196" s="104">
        <v>5106616000</v>
      </c>
      <c r="E196" s="69"/>
      <c r="F196" s="69"/>
      <c r="G196" s="69">
        <v>1</v>
      </c>
      <c r="H196" s="70">
        <v>3</v>
      </c>
      <c r="I196" s="70"/>
      <c r="J196" s="70"/>
      <c r="K196" s="70"/>
      <c r="L196" s="71"/>
      <c r="M196" s="71">
        <v>2</v>
      </c>
      <c r="N196" s="72">
        <v>3</v>
      </c>
      <c r="O196" s="73"/>
      <c r="P196" s="74"/>
      <c r="Q196" s="75">
        <v>0</v>
      </c>
      <c r="R196" s="76"/>
      <c r="S196" s="76">
        <v>0</v>
      </c>
      <c r="T196" s="77">
        <v>2</v>
      </c>
      <c r="U196" s="78"/>
      <c r="V196" s="46">
        <f t="shared" si="4"/>
        <v>11</v>
      </c>
      <c r="W196" s="47">
        <f>LOOKUP(A196,'peso entidad'!$B$5:$B$49,'peso entidad'!$E$5:$E$49)</f>
        <v>0</v>
      </c>
      <c r="X196" s="47">
        <f t="shared" si="5"/>
        <v>11</v>
      </c>
    </row>
    <row r="197" spans="1:24" ht="23.25">
      <c r="A197" s="67" t="s">
        <v>374</v>
      </c>
      <c r="B197" s="68">
        <v>779</v>
      </c>
      <c r="C197" s="103" t="s">
        <v>21</v>
      </c>
      <c r="D197" s="104">
        <v>6288988000</v>
      </c>
      <c r="E197" s="69"/>
      <c r="F197" s="69"/>
      <c r="G197" s="69">
        <v>1</v>
      </c>
      <c r="H197" s="70">
        <v>3</v>
      </c>
      <c r="I197" s="70"/>
      <c r="J197" s="70"/>
      <c r="K197" s="70"/>
      <c r="L197" s="71"/>
      <c r="M197" s="71">
        <v>2</v>
      </c>
      <c r="N197" s="72">
        <v>3</v>
      </c>
      <c r="O197" s="73"/>
      <c r="P197" s="74"/>
      <c r="Q197" s="75">
        <v>0</v>
      </c>
      <c r="R197" s="76"/>
      <c r="S197" s="76">
        <v>0</v>
      </c>
      <c r="T197" s="77">
        <v>2</v>
      </c>
      <c r="U197" s="78"/>
      <c r="V197" s="46">
        <f t="shared" si="4"/>
        <v>11</v>
      </c>
      <c r="W197" s="47">
        <f>LOOKUP(A197,'peso entidad'!$B$5:$B$49,'peso entidad'!$E$5:$E$49)</f>
        <v>0</v>
      </c>
      <c r="X197" s="47">
        <f t="shared" si="5"/>
        <v>11</v>
      </c>
    </row>
    <row r="198" spans="1:24" ht="23.25">
      <c r="A198" s="67" t="s">
        <v>359</v>
      </c>
      <c r="B198" s="68">
        <v>790</v>
      </c>
      <c r="C198" s="103" t="s">
        <v>274</v>
      </c>
      <c r="D198" s="104">
        <v>15857634901</v>
      </c>
      <c r="E198" s="69"/>
      <c r="F198" s="69"/>
      <c r="G198" s="69">
        <v>1</v>
      </c>
      <c r="H198" s="70"/>
      <c r="I198" s="70">
        <v>2</v>
      </c>
      <c r="J198" s="70"/>
      <c r="K198" s="70"/>
      <c r="L198" s="71">
        <v>3</v>
      </c>
      <c r="M198" s="71"/>
      <c r="N198" s="72">
        <v>3</v>
      </c>
      <c r="O198" s="73"/>
      <c r="P198" s="74"/>
      <c r="Q198" s="75">
        <v>0</v>
      </c>
      <c r="R198" s="76"/>
      <c r="S198" s="76">
        <v>0</v>
      </c>
      <c r="T198" s="77">
        <v>2</v>
      </c>
      <c r="U198" s="78"/>
      <c r="V198" s="46">
        <f t="shared" si="4"/>
        <v>11</v>
      </c>
      <c r="W198" s="47">
        <f>LOOKUP(A198,'peso entidad'!$B$5:$B$49,'peso entidad'!$E$5:$E$49)</f>
        <v>0</v>
      </c>
      <c r="X198" s="47">
        <f t="shared" si="5"/>
        <v>11</v>
      </c>
    </row>
    <row r="199" spans="1:24" ht="37.5">
      <c r="A199" s="67" t="s">
        <v>385</v>
      </c>
      <c r="B199" s="68">
        <v>797</v>
      </c>
      <c r="C199" s="103" t="s">
        <v>281</v>
      </c>
      <c r="D199" s="104">
        <v>1903600000</v>
      </c>
      <c r="E199" s="69"/>
      <c r="F199" s="69"/>
      <c r="G199" s="69">
        <v>1</v>
      </c>
      <c r="H199" s="70">
        <v>3</v>
      </c>
      <c r="I199" s="70"/>
      <c r="J199" s="70"/>
      <c r="K199" s="70"/>
      <c r="L199" s="71"/>
      <c r="M199" s="71">
        <v>2</v>
      </c>
      <c r="N199" s="72">
        <v>3</v>
      </c>
      <c r="O199" s="73"/>
      <c r="P199" s="74"/>
      <c r="Q199" s="75">
        <v>0</v>
      </c>
      <c r="R199" s="76"/>
      <c r="S199" s="76">
        <v>0</v>
      </c>
      <c r="T199" s="77">
        <v>2</v>
      </c>
      <c r="U199" s="78"/>
      <c r="V199" s="46">
        <f aca="true" t="shared" si="6" ref="V199:V262">SUM(E199:U199)</f>
        <v>11</v>
      </c>
      <c r="W199" s="47">
        <f>LOOKUP(A199,'peso entidad'!$B$5:$B$49,'peso entidad'!$E$5:$E$49)</f>
        <v>0</v>
      </c>
      <c r="X199" s="47">
        <f aca="true" t="shared" si="7" ref="X199:X262">SUM(V199:W199)</f>
        <v>11</v>
      </c>
    </row>
    <row r="200" spans="1:24" ht="23.25">
      <c r="A200" s="67" t="s">
        <v>364</v>
      </c>
      <c r="B200" s="68">
        <v>857</v>
      </c>
      <c r="C200" s="103" t="s">
        <v>330</v>
      </c>
      <c r="D200" s="104">
        <v>7215670000</v>
      </c>
      <c r="E200" s="69"/>
      <c r="F200" s="69"/>
      <c r="G200" s="69">
        <v>1</v>
      </c>
      <c r="H200" s="70">
        <v>3</v>
      </c>
      <c r="I200" s="70"/>
      <c r="J200" s="70"/>
      <c r="K200" s="70"/>
      <c r="L200" s="71">
        <v>3</v>
      </c>
      <c r="M200" s="71"/>
      <c r="N200" s="72">
        <v>3</v>
      </c>
      <c r="O200" s="73"/>
      <c r="P200" s="74"/>
      <c r="Q200" s="75">
        <v>0</v>
      </c>
      <c r="R200" s="76"/>
      <c r="S200" s="76">
        <v>0</v>
      </c>
      <c r="T200" s="77"/>
      <c r="U200" s="78">
        <v>1</v>
      </c>
      <c r="V200" s="46">
        <f t="shared" si="6"/>
        <v>11</v>
      </c>
      <c r="W200" s="47">
        <f>LOOKUP(A200,'peso entidad'!$B$5:$B$49,'peso entidad'!$E$5:$E$49)</f>
        <v>0</v>
      </c>
      <c r="X200" s="47">
        <f t="shared" si="7"/>
        <v>11</v>
      </c>
    </row>
    <row r="201" spans="1:24" ht="23.25">
      <c r="A201" s="67" t="s">
        <v>370</v>
      </c>
      <c r="B201" s="68">
        <v>911</v>
      </c>
      <c r="C201" s="103" t="s">
        <v>133</v>
      </c>
      <c r="D201" s="104">
        <v>4987000000</v>
      </c>
      <c r="E201" s="69"/>
      <c r="F201" s="69"/>
      <c r="G201" s="69">
        <v>1</v>
      </c>
      <c r="H201" s="70"/>
      <c r="I201" s="70"/>
      <c r="J201" s="70">
        <v>1</v>
      </c>
      <c r="K201" s="70"/>
      <c r="L201" s="71"/>
      <c r="M201" s="71">
        <v>2</v>
      </c>
      <c r="N201" s="72">
        <v>3</v>
      </c>
      <c r="O201" s="73"/>
      <c r="P201" s="74"/>
      <c r="Q201" s="75">
        <v>0</v>
      </c>
      <c r="R201" s="76">
        <v>2</v>
      </c>
      <c r="S201" s="76"/>
      <c r="T201" s="77">
        <v>2</v>
      </c>
      <c r="U201" s="78"/>
      <c r="V201" s="46">
        <f t="shared" si="6"/>
        <v>11</v>
      </c>
      <c r="W201" s="47">
        <f>LOOKUP(A201,'peso entidad'!$B$5:$B$49,'peso entidad'!$E$5:$E$49)</f>
        <v>0</v>
      </c>
      <c r="X201" s="47">
        <f t="shared" si="7"/>
        <v>11</v>
      </c>
    </row>
    <row r="202" spans="1:24" ht="15">
      <c r="A202" s="67" t="s">
        <v>338</v>
      </c>
      <c r="B202" s="68">
        <v>7328</v>
      </c>
      <c r="C202" s="103" t="s">
        <v>191</v>
      </c>
      <c r="D202" s="104">
        <v>9449262070</v>
      </c>
      <c r="E202" s="69"/>
      <c r="F202" s="69"/>
      <c r="G202" s="69">
        <v>1</v>
      </c>
      <c r="H202" s="70"/>
      <c r="I202" s="70">
        <v>2</v>
      </c>
      <c r="J202" s="70">
        <v>1</v>
      </c>
      <c r="K202" s="70"/>
      <c r="L202" s="71"/>
      <c r="M202" s="71">
        <v>2</v>
      </c>
      <c r="N202" s="72">
        <v>3</v>
      </c>
      <c r="O202" s="73"/>
      <c r="P202" s="74"/>
      <c r="Q202" s="75">
        <v>0</v>
      </c>
      <c r="R202" s="76"/>
      <c r="S202" s="76">
        <v>0</v>
      </c>
      <c r="T202" s="77">
        <v>2</v>
      </c>
      <c r="U202" s="78"/>
      <c r="V202" s="46">
        <f t="shared" si="6"/>
        <v>11</v>
      </c>
      <c r="W202" s="47">
        <f>LOOKUP(A202,'peso entidad'!$B$5:$B$49,'peso entidad'!$E$5:$E$49)</f>
        <v>0</v>
      </c>
      <c r="X202" s="47">
        <f t="shared" si="7"/>
        <v>11</v>
      </c>
    </row>
    <row r="203" spans="1:24" ht="23.25">
      <c r="A203" s="67" t="s">
        <v>363</v>
      </c>
      <c r="B203" s="68">
        <v>689</v>
      </c>
      <c r="C203" s="103" t="s">
        <v>58</v>
      </c>
      <c r="D203" s="104">
        <v>34405000000</v>
      </c>
      <c r="E203" s="69"/>
      <c r="F203" s="69"/>
      <c r="G203" s="69">
        <v>1</v>
      </c>
      <c r="H203" s="70">
        <v>3</v>
      </c>
      <c r="I203" s="70"/>
      <c r="J203" s="70"/>
      <c r="K203" s="70"/>
      <c r="L203" s="71">
        <v>3</v>
      </c>
      <c r="M203" s="71"/>
      <c r="N203" s="72">
        <v>3</v>
      </c>
      <c r="O203" s="73"/>
      <c r="P203" s="74"/>
      <c r="Q203" s="75">
        <v>0</v>
      </c>
      <c r="R203" s="76"/>
      <c r="S203" s="76">
        <v>0</v>
      </c>
      <c r="T203" s="77"/>
      <c r="U203" s="78"/>
      <c r="V203" s="46">
        <f t="shared" si="6"/>
        <v>10</v>
      </c>
      <c r="W203" s="47">
        <f>LOOKUP(A203,'peso entidad'!$B$5:$B$49,'peso entidad'!$E$5:$E$49)</f>
        <v>1</v>
      </c>
      <c r="X203" s="47">
        <f t="shared" si="7"/>
        <v>11</v>
      </c>
    </row>
    <row r="204" spans="1:24" ht="19.5">
      <c r="A204" s="67" t="s">
        <v>366</v>
      </c>
      <c r="B204" s="68">
        <v>772</v>
      </c>
      <c r="C204" s="103" t="s">
        <v>258</v>
      </c>
      <c r="D204" s="104">
        <v>1300000000</v>
      </c>
      <c r="E204" s="69"/>
      <c r="F204" s="69"/>
      <c r="G204" s="69">
        <v>1</v>
      </c>
      <c r="H204" s="70">
        <v>3</v>
      </c>
      <c r="I204" s="70"/>
      <c r="J204" s="70"/>
      <c r="K204" s="70"/>
      <c r="L204" s="71"/>
      <c r="M204" s="71">
        <v>2</v>
      </c>
      <c r="N204" s="72">
        <v>3</v>
      </c>
      <c r="O204" s="73"/>
      <c r="P204" s="74"/>
      <c r="Q204" s="75">
        <v>0</v>
      </c>
      <c r="R204" s="76"/>
      <c r="S204" s="76">
        <v>0</v>
      </c>
      <c r="T204" s="77"/>
      <c r="U204" s="78">
        <v>1</v>
      </c>
      <c r="V204" s="46">
        <f t="shared" si="6"/>
        <v>10</v>
      </c>
      <c r="W204" s="47">
        <f>LOOKUP(A204,'peso entidad'!$B$5:$B$49,'peso entidad'!$E$5:$E$49)</f>
        <v>1</v>
      </c>
      <c r="X204" s="47">
        <f t="shared" si="7"/>
        <v>11</v>
      </c>
    </row>
    <row r="205" spans="1:24" ht="19.5">
      <c r="A205" s="67" t="s">
        <v>366</v>
      </c>
      <c r="B205" s="68">
        <v>774</v>
      </c>
      <c r="C205" s="103" t="s">
        <v>260</v>
      </c>
      <c r="D205" s="104">
        <v>30000000</v>
      </c>
      <c r="E205" s="69"/>
      <c r="F205" s="69"/>
      <c r="G205" s="69">
        <v>1</v>
      </c>
      <c r="H205" s="70"/>
      <c r="I205" s="70">
        <v>2</v>
      </c>
      <c r="J205" s="70"/>
      <c r="K205" s="70"/>
      <c r="L205" s="71"/>
      <c r="M205" s="71">
        <v>2</v>
      </c>
      <c r="N205" s="72">
        <v>3</v>
      </c>
      <c r="O205" s="73"/>
      <c r="P205" s="74"/>
      <c r="Q205" s="75">
        <v>0</v>
      </c>
      <c r="R205" s="76"/>
      <c r="S205" s="76">
        <v>0</v>
      </c>
      <c r="T205" s="77">
        <v>2</v>
      </c>
      <c r="U205" s="78"/>
      <c r="V205" s="46">
        <f t="shared" si="6"/>
        <v>10</v>
      </c>
      <c r="W205" s="47">
        <f>LOOKUP(A205,'peso entidad'!$B$5:$B$49,'peso entidad'!$E$5:$E$49)</f>
        <v>1</v>
      </c>
      <c r="X205" s="47">
        <f t="shared" si="7"/>
        <v>11</v>
      </c>
    </row>
    <row r="206" spans="1:24" ht="19.5">
      <c r="A206" s="67" t="s">
        <v>366</v>
      </c>
      <c r="B206" s="68">
        <v>783</v>
      </c>
      <c r="C206" s="103" t="s">
        <v>267</v>
      </c>
      <c r="D206" s="104">
        <v>71257561431</v>
      </c>
      <c r="E206" s="69"/>
      <c r="F206" s="69">
        <v>4</v>
      </c>
      <c r="G206" s="69"/>
      <c r="H206" s="70"/>
      <c r="I206" s="70">
        <v>2</v>
      </c>
      <c r="J206" s="70"/>
      <c r="K206" s="70"/>
      <c r="L206" s="71"/>
      <c r="M206" s="71">
        <v>2</v>
      </c>
      <c r="N206" s="72"/>
      <c r="O206" s="73">
        <v>1</v>
      </c>
      <c r="P206" s="74"/>
      <c r="Q206" s="75">
        <v>0</v>
      </c>
      <c r="R206" s="76"/>
      <c r="S206" s="76">
        <v>0</v>
      </c>
      <c r="T206" s="77"/>
      <c r="U206" s="78">
        <v>1</v>
      </c>
      <c r="V206" s="46">
        <f t="shared" si="6"/>
        <v>10</v>
      </c>
      <c r="W206" s="47">
        <f>LOOKUP(A206,'peso entidad'!$B$5:$B$49,'peso entidad'!$E$5:$E$49)</f>
        <v>1</v>
      </c>
      <c r="X206" s="47">
        <f t="shared" si="7"/>
        <v>11</v>
      </c>
    </row>
    <row r="207" spans="1:24" ht="19.5">
      <c r="A207" s="67" t="s">
        <v>366</v>
      </c>
      <c r="B207" s="68">
        <v>792</v>
      </c>
      <c r="C207" s="103" t="s">
        <v>276</v>
      </c>
      <c r="D207" s="104">
        <v>14786374326</v>
      </c>
      <c r="E207" s="69"/>
      <c r="F207" s="69"/>
      <c r="G207" s="69">
        <v>1</v>
      </c>
      <c r="H207" s="70"/>
      <c r="I207" s="70">
        <v>2</v>
      </c>
      <c r="J207" s="70"/>
      <c r="K207" s="70"/>
      <c r="L207" s="71"/>
      <c r="M207" s="71">
        <v>2</v>
      </c>
      <c r="N207" s="72">
        <v>3</v>
      </c>
      <c r="O207" s="73"/>
      <c r="P207" s="74"/>
      <c r="Q207" s="75">
        <v>0</v>
      </c>
      <c r="R207" s="76"/>
      <c r="S207" s="76">
        <v>0</v>
      </c>
      <c r="T207" s="77">
        <v>2</v>
      </c>
      <c r="U207" s="78"/>
      <c r="V207" s="46">
        <f t="shared" si="6"/>
        <v>10</v>
      </c>
      <c r="W207" s="47">
        <f>LOOKUP(A207,'peso entidad'!$B$5:$B$49,'peso entidad'!$E$5:$E$49)</f>
        <v>1</v>
      </c>
      <c r="X207" s="47">
        <f t="shared" si="7"/>
        <v>11</v>
      </c>
    </row>
    <row r="208" spans="1:24" ht="23.25">
      <c r="A208" s="67" t="s">
        <v>361</v>
      </c>
      <c r="B208" s="68">
        <v>814</v>
      </c>
      <c r="C208" s="103" t="s">
        <v>297</v>
      </c>
      <c r="D208" s="104">
        <v>32505997264</v>
      </c>
      <c r="E208" s="69"/>
      <c r="F208" s="69"/>
      <c r="G208" s="69">
        <v>1</v>
      </c>
      <c r="H208" s="70">
        <v>3</v>
      </c>
      <c r="I208" s="70"/>
      <c r="J208" s="70"/>
      <c r="K208" s="70"/>
      <c r="L208" s="71"/>
      <c r="M208" s="71">
        <v>2</v>
      </c>
      <c r="N208" s="72">
        <v>3</v>
      </c>
      <c r="O208" s="73"/>
      <c r="P208" s="74"/>
      <c r="Q208" s="75">
        <v>0</v>
      </c>
      <c r="R208" s="76"/>
      <c r="S208" s="76">
        <v>0</v>
      </c>
      <c r="T208" s="77"/>
      <c r="U208" s="78">
        <v>1</v>
      </c>
      <c r="V208" s="46">
        <f t="shared" si="6"/>
        <v>10</v>
      </c>
      <c r="W208" s="47">
        <f>LOOKUP(A208,'peso entidad'!$B$5:$B$49,'peso entidad'!$E$5:$E$49)</f>
        <v>1</v>
      </c>
      <c r="X208" s="47">
        <f t="shared" si="7"/>
        <v>11</v>
      </c>
    </row>
    <row r="209" spans="1:24" ht="19.5">
      <c r="A209" s="67" t="s">
        <v>367</v>
      </c>
      <c r="B209" s="68">
        <v>820</v>
      </c>
      <c r="C209" s="103" t="s">
        <v>303</v>
      </c>
      <c r="D209" s="104">
        <v>39633118767</v>
      </c>
      <c r="E209" s="69"/>
      <c r="F209" s="69"/>
      <c r="G209" s="69">
        <v>1</v>
      </c>
      <c r="H209" s="70"/>
      <c r="I209" s="70">
        <v>2</v>
      </c>
      <c r="J209" s="70"/>
      <c r="K209" s="70"/>
      <c r="L209" s="71">
        <v>3</v>
      </c>
      <c r="M209" s="71"/>
      <c r="N209" s="72">
        <v>3</v>
      </c>
      <c r="O209" s="73"/>
      <c r="P209" s="74"/>
      <c r="Q209" s="75">
        <v>0</v>
      </c>
      <c r="R209" s="76"/>
      <c r="S209" s="76">
        <v>0</v>
      </c>
      <c r="T209" s="77"/>
      <c r="U209" s="78">
        <v>1</v>
      </c>
      <c r="V209" s="46">
        <f t="shared" si="6"/>
        <v>10</v>
      </c>
      <c r="W209" s="47">
        <f>LOOKUP(A209,'peso entidad'!$B$5:$B$49,'peso entidad'!$E$5:$E$49)</f>
        <v>1</v>
      </c>
      <c r="X209" s="47">
        <f t="shared" si="7"/>
        <v>11</v>
      </c>
    </row>
    <row r="210" spans="1:24" ht="23.25">
      <c r="A210" s="67" t="s">
        <v>361</v>
      </c>
      <c r="B210" s="68">
        <v>845</v>
      </c>
      <c r="C210" s="103" t="s">
        <v>325</v>
      </c>
      <c r="D210" s="104">
        <v>8218311037</v>
      </c>
      <c r="E210" s="69"/>
      <c r="F210" s="69"/>
      <c r="G210" s="69">
        <v>1</v>
      </c>
      <c r="H210" s="70"/>
      <c r="I210" s="70"/>
      <c r="J210" s="70">
        <v>1</v>
      </c>
      <c r="K210" s="70"/>
      <c r="L210" s="71"/>
      <c r="M210" s="71">
        <v>2</v>
      </c>
      <c r="N210" s="72">
        <v>3</v>
      </c>
      <c r="O210" s="73"/>
      <c r="P210" s="74"/>
      <c r="Q210" s="75">
        <v>0</v>
      </c>
      <c r="R210" s="76">
        <v>2</v>
      </c>
      <c r="S210" s="76"/>
      <c r="T210" s="77"/>
      <c r="U210" s="78">
        <v>1</v>
      </c>
      <c r="V210" s="46">
        <f t="shared" si="6"/>
        <v>10</v>
      </c>
      <c r="W210" s="47">
        <f>LOOKUP(A210,'peso entidad'!$B$5:$B$49,'peso entidad'!$E$5:$E$49)</f>
        <v>1</v>
      </c>
      <c r="X210" s="47">
        <f t="shared" si="7"/>
        <v>11</v>
      </c>
    </row>
    <row r="211" spans="1:24" ht="23.25">
      <c r="A211" s="67" t="s">
        <v>353</v>
      </c>
      <c r="B211" s="68">
        <v>21</v>
      </c>
      <c r="C211" s="109" t="s">
        <v>432</v>
      </c>
      <c r="D211" s="110">
        <v>59857411880</v>
      </c>
      <c r="E211" s="69"/>
      <c r="F211" s="69"/>
      <c r="G211" s="69">
        <v>1</v>
      </c>
      <c r="H211" s="70"/>
      <c r="I211" s="70"/>
      <c r="J211" s="70"/>
      <c r="K211" s="70">
        <v>0</v>
      </c>
      <c r="L211" s="71"/>
      <c r="M211" s="71"/>
      <c r="N211" s="72">
        <v>3</v>
      </c>
      <c r="O211" s="73"/>
      <c r="P211" s="74"/>
      <c r="Q211" s="75">
        <v>0</v>
      </c>
      <c r="R211" s="76"/>
      <c r="S211" s="76">
        <v>0</v>
      </c>
      <c r="T211" s="77">
        <v>2</v>
      </c>
      <c r="U211" s="78"/>
      <c r="V211" s="46">
        <f t="shared" si="6"/>
        <v>6</v>
      </c>
      <c r="W211" s="47">
        <f>LOOKUP(A211,'peso entidad'!$B$5:$B$49,'peso entidad'!$E$5:$E$49)</f>
        <v>5</v>
      </c>
      <c r="X211" s="47">
        <f t="shared" si="7"/>
        <v>11</v>
      </c>
    </row>
    <row r="212" spans="1:24" ht="23.25">
      <c r="A212" s="67" t="s">
        <v>353</v>
      </c>
      <c r="B212" s="68">
        <v>22</v>
      </c>
      <c r="C212" s="106" t="s">
        <v>433</v>
      </c>
      <c r="D212" s="107">
        <v>78386093794</v>
      </c>
      <c r="E212" s="69"/>
      <c r="F212" s="69"/>
      <c r="G212" s="69">
        <v>1</v>
      </c>
      <c r="H212" s="70"/>
      <c r="I212" s="70"/>
      <c r="J212" s="70"/>
      <c r="K212" s="70">
        <v>0</v>
      </c>
      <c r="L212" s="71"/>
      <c r="M212" s="71"/>
      <c r="N212" s="72">
        <v>3</v>
      </c>
      <c r="O212" s="73"/>
      <c r="P212" s="74"/>
      <c r="Q212" s="75">
        <v>0</v>
      </c>
      <c r="R212" s="76"/>
      <c r="S212" s="76">
        <v>0</v>
      </c>
      <c r="T212" s="77">
        <v>2</v>
      </c>
      <c r="U212" s="78"/>
      <c r="V212" s="46">
        <f t="shared" si="6"/>
        <v>6</v>
      </c>
      <c r="W212" s="47">
        <f>LOOKUP(A212,'peso entidad'!$B$5:$B$49,'peso entidad'!$E$5:$E$49)</f>
        <v>5</v>
      </c>
      <c r="X212" s="47">
        <f t="shared" si="7"/>
        <v>11</v>
      </c>
    </row>
    <row r="213" spans="1:24" ht="19.5">
      <c r="A213" s="67" t="s">
        <v>356</v>
      </c>
      <c r="B213" s="68">
        <v>965</v>
      </c>
      <c r="C213" s="103" t="s">
        <v>169</v>
      </c>
      <c r="D213" s="104">
        <v>2294842000</v>
      </c>
      <c r="E213" s="69"/>
      <c r="F213" s="69"/>
      <c r="G213" s="69">
        <v>1</v>
      </c>
      <c r="H213" s="70"/>
      <c r="I213" s="70"/>
      <c r="J213" s="70">
        <v>1</v>
      </c>
      <c r="K213" s="70"/>
      <c r="L213" s="71"/>
      <c r="M213" s="71">
        <v>2</v>
      </c>
      <c r="N213" s="72"/>
      <c r="O213" s="73"/>
      <c r="P213" s="74">
        <v>2</v>
      </c>
      <c r="Q213" s="75">
        <v>0</v>
      </c>
      <c r="R213" s="76"/>
      <c r="S213" s="76">
        <v>0</v>
      </c>
      <c r="T213" s="77"/>
      <c r="U213" s="78"/>
      <c r="V213" s="46">
        <f t="shared" si="6"/>
        <v>6</v>
      </c>
      <c r="W213" s="47">
        <f>LOOKUP(A213,'peso entidad'!$B$5:$B$49,'peso entidad'!$E$5:$E$49)</f>
        <v>5</v>
      </c>
      <c r="X213" s="47">
        <f t="shared" si="7"/>
        <v>11</v>
      </c>
    </row>
    <row r="214" spans="1:24" ht="19.5">
      <c r="A214" s="67" t="s">
        <v>338</v>
      </c>
      <c r="B214" s="68">
        <v>404</v>
      </c>
      <c r="C214" s="103" t="s">
        <v>9</v>
      </c>
      <c r="D214" s="104">
        <v>10865833659</v>
      </c>
      <c r="E214" s="69"/>
      <c r="F214" s="69"/>
      <c r="G214" s="69">
        <v>1</v>
      </c>
      <c r="H214" s="70"/>
      <c r="I214" s="70">
        <v>2</v>
      </c>
      <c r="J214" s="70"/>
      <c r="K214" s="70"/>
      <c r="L214" s="71"/>
      <c r="M214" s="71">
        <v>2</v>
      </c>
      <c r="N214" s="72">
        <v>3</v>
      </c>
      <c r="O214" s="73"/>
      <c r="P214" s="74"/>
      <c r="Q214" s="75">
        <v>0</v>
      </c>
      <c r="R214" s="76"/>
      <c r="S214" s="76">
        <v>0</v>
      </c>
      <c r="T214" s="77">
        <v>2</v>
      </c>
      <c r="U214" s="78"/>
      <c r="V214" s="46">
        <f t="shared" si="6"/>
        <v>10</v>
      </c>
      <c r="W214" s="47">
        <f>LOOKUP(A214,'peso entidad'!$B$5:$B$49,'peso entidad'!$E$5:$E$49)</f>
        <v>0</v>
      </c>
      <c r="X214" s="47">
        <f t="shared" si="7"/>
        <v>10</v>
      </c>
    </row>
    <row r="215" spans="1:24" ht="23.25">
      <c r="A215" s="67" t="s">
        <v>362</v>
      </c>
      <c r="B215" s="68">
        <v>477</v>
      </c>
      <c r="C215" s="103" t="s">
        <v>30</v>
      </c>
      <c r="D215" s="104">
        <v>929790000</v>
      </c>
      <c r="E215" s="69"/>
      <c r="F215" s="69"/>
      <c r="G215" s="69">
        <v>1</v>
      </c>
      <c r="H215" s="70"/>
      <c r="I215" s="70">
        <v>2</v>
      </c>
      <c r="J215" s="70"/>
      <c r="K215" s="70"/>
      <c r="L215" s="71"/>
      <c r="M215" s="71">
        <v>2</v>
      </c>
      <c r="N215" s="72">
        <v>3</v>
      </c>
      <c r="O215" s="73"/>
      <c r="P215" s="74"/>
      <c r="Q215" s="75">
        <v>0</v>
      </c>
      <c r="R215" s="76"/>
      <c r="S215" s="76">
        <v>0</v>
      </c>
      <c r="T215" s="77">
        <v>2</v>
      </c>
      <c r="U215" s="78"/>
      <c r="V215" s="46">
        <f t="shared" si="6"/>
        <v>10</v>
      </c>
      <c r="W215" s="47">
        <f>LOOKUP(A215,'peso entidad'!$B$5:$B$49,'peso entidad'!$E$5:$E$49)</f>
        <v>0</v>
      </c>
      <c r="X215" s="47">
        <f t="shared" si="7"/>
        <v>10</v>
      </c>
    </row>
    <row r="216" spans="1:24" ht="19.5">
      <c r="A216" s="67" t="s">
        <v>379</v>
      </c>
      <c r="B216" s="68">
        <v>603</v>
      </c>
      <c r="C216" s="103" t="s">
        <v>46</v>
      </c>
      <c r="D216" s="104">
        <v>311690960</v>
      </c>
      <c r="E216" s="69"/>
      <c r="F216" s="69"/>
      <c r="G216" s="69">
        <v>1</v>
      </c>
      <c r="H216" s="70"/>
      <c r="I216" s="70">
        <v>2</v>
      </c>
      <c r="J216" s="70"/>
      <c r="K216" s="70"/>
      <c r="L216" s="71"/>
      <c r="M216" s="71">
        <v>2</v>
      </c>
      <c r="N216" s="72">
        <v>3</v>
      </c>
      <c r="O216" s="73"/>
      <c r="P216" s="74"/>
      <c r="Q216" s="75">
        <v>0</v>
      </c>
      <c r="R216" s="76"/>
      <c r="S216" s="76">
        <v>0</v>
      </c>
      <c r="T216" s="77">
        <v>2</v>
      </c>
      <c r="U216" s="78"/>
      <c r="V216" s="46">
        <f t="shared" si="6"/>
        <v>10</v>
      </c>
      <c r="W216" s="47">
        <f>LOOKUP(A216,'peso entidad'!$B$5:$B$49,'peso entidad'!$E$5:$E$49)</f>
        <v>0</v>
      </c>
      <c r="X216" s="47">
        <f t="shared" si="7"/>
        <v>10</v>
      </c>
    </row>
    <row r="217" spans="1:24" ht="28.5">
      <c r="A217" s="67" t="s">
        <v>385</v>
      </c>
      <c r="B217" s="68">
        <v>717</v>
      </c>
      <c r="C217" s="103" t="s">
        <v>206</v>
      </c>
      <c r="D217" s="104">
        <v>3442853156</v>
      </c>
      <c r="E217" s="69"/>
      <c r="F217" s="69"/>
      <c r="G217" s="69">
        <v>1</v>
      </c>
      <c r="H217" s="70"/>
      <c r="I217" s="70"/>
      <c r="J217" s="84">
        <v>1</v>
      </c>
      <c r="K217" s="70"/>
      <c r="L217" s="71">
        <v>3</v>
      </c>
      <c r="M217" s="71"/>
      <c r="N217" s="72">
        <v>3</v>
      </c>
      <c r="O217" s="73"/>
      <c r="P217" s="74"/>
      <c r="Q217" s="75">
        <v>0</v>
      </c>
      <c r="R217" s="76"/>
      <c r="S217" s="76">
        <v>0</v>
      </c>
      <c r="T217" s="77">
        <v>2</v>
      </c>
      <c r="U217" s="78"/>
      <c r="V217" s="46">
        <f t="shared" si="6"/>
        <v>10</v>
      </c>
      <c r="W217" s="47">
        <f>LOOKUP(A217,'peso entidad'!$B$5:$B$49,'peso entidad'!$E$5:$E$49)</f>
        <v>0</v>
      </c>
      <c r="X217" s="47">
        <f t="shared" si="7"/>
        <v>10</v>
      </c>
    </row>
    <row r="218" spans="1:24" ht="23.25">
      <c r="A218" s="67" t="s">
        <v>370</v>
      </c>
      <c r="B218" s="68">
        <v>746</v>
      </c>
      <c r="C218" s="103" t="s">
        <v>233</v>
      </c>
      <c r="D218" s="104">
        <v>8499957874</v>
      </c>
      <c r="E218" s="69"/>
      <c r="F218" s="69"/>
      <c r="G218" s="69">
        <v>1</v>
      </c>
      <c r="H218" s="70">
        <v>3</v>
      </c>
      <c r="I218" s="70"/>
      <c r="J218" s="70"/>
      <c r="K218" s="70"/>
      <c r="L218" s="71"/>
      <c r="M218" s="71">
        <v>2</v>
      </c>
      <c r="N218" s="72">
        <v>3</v>
      </c>
      <c r="O218" s="73"/>
      <c r="P218" s="74"/>
      <c r="Q218" s="75">
        <v>0</v>
      </c>
      <c r="R218" s="76"/>
      <c r="S218" s="76">
        <v>0</v>
      </c>
      <c r="T218" s="77"/>
      <c r="U218" s="78">
        <v>1</v>
      </c>
      <c r="V218" s="46">
        <f t="shared" si="6"/>
        <v>10</v>
      </c>
      <c r="W218" s="47">
        <f>LOOKUP(A218,'peso entidad'!$B$5:$B$49,'peso entidad'!$E$5:$E$49)</f>
        <v>0</v>
      </c>
      <c r="X218" s="47">
        <f t="shared" si="7"/>
        <v>10</v>
      </c>
    </row>
    <row r="219" spans="1:24" ht="23.25">
      <c r="A219" s="67" t="s">
        <v>374</v>
      </c>
      <c r="B219" s="68">
        <v>763</v>
      </c>
      <c r="C219" s="103" t="s">
        <v>248</v>
      </c>
      <c r="D219" s="104">
        <v>17099000000</v>
      </c>
      <c r="E219" s="69"/>
      <c r="F219" s="69"/>
      <c r="G219" s="69">
        <v>1</v>
      </c>
      <c r="H219" s="70"/>
      <c r="I219" s="70"/>
      <c r="J219" s="70">
        <v>1</v>
      </c>
      <c r="K219" s="70"/>
      <c r="L219" s="71">
        <v>3</v>
      </c>
      <c r="M219" s="71"/>
      <c r="N219" s="72">
        <v>3</v>
      </c>
      <c r="O219" s="73"/>
      <c r="P219" s="74"/>
      <c r="Q219" s="75">
        <v>0</v>
      </c>
      <c r="R219" s="76"/>
      <c r="S219" s="76">
        <v>0</v>
      </c>
      <c r="T219" s="77">
        <v>2</v>
      </c>
      <c r="U219" s="78"/>
      <c r="V219" s="46">
        <f t="shared" si="6"/>
        <v>10</v>
      </c>
      <c r="W219" s="47">
        <f>LOOKUP(A219,'peso entidad'!$B$5:$B$49,'peso entidad'!$E$5:$E$49)</f>
        <v>0</v>
      </c>
      <c r="X219" s="47">
        <f t="shared" si="7"/>
        <v>10</v>
      </c>
    </row>
    <row r="220" spans="1:24" ht="19.5">
      <c r="A220" s="67" t="s">
        <v>344</v>
      </c>
      <c r="B220" s="68">
        <v>776</v>
      </c>
      <c r="C220" s="103" t="s">
        <v>262</v>
      </c>
      <c r="D220" s="104">
        <v>27560000000</v>
      </c>
      <c r="E220" s="69">
        <v>6</v>
      </c>
      <c r="F220" s="69"/>
      <c r="G220" s="69"/>
      <c r="H220" s="70"/>
      <c r="I220" s="70"/>
      <c r="J220" s="70"/>
      <c r="K220" s="70">
        <v>0</v>
      </c>
      <c r="L220" s="71"/>
      <c r="M220" s="71"/>
      <c r="N220" s="72">
        <v>3</v>
      </c>
      <c r="O220" s="73"/>
      <c r="P220" s="74"/>
      <c r="Q220" s="75">
        <v>0</v>
      </c>
      <c r="R220" s="76"/>
      <c r="S220" s="76">
        <v>0</v>
      </c>
      <c r="T220" s="77"/>
      <c r="U220" s="78">
        <v>1</v>
      </c>
      <c r="V220" s="46">
        <f t="shared" si="6"/>
        <v>10</v>
      </c>
      <c r="W220" s="47">
        <f>LOOKUP(A220,'peso entidad'!$B$5:$B$49,'peso entidad'!$E$5:$E$49)</f>
        <v>0</v>
      </c>
      <c r="X220" s="47">
        <f t="shared" si="7"/>
        <v>10</v>
      </c>
    </row>
    <row r="221" spans="1:24" ht="28.5">
      <c r="A221" s="67" t="s">
        <v>359</v>
      </c>
      <c r="B221" s="68">
        <v>789</v>
      </c>
      <c r="C221" s="103" t="s">
        <v>273</v>
      </c>
      <c r="D221" s="104">
        <v>9798626000</v>
      </c>
      <c r="E221" s="69"/>
      <c r="F221" s="69"/>
      <c r="G221" s="69">
        <v>3</v>
      </c>
      <c r="H221" s="70"/>
      <c r="I221" s="70"/>
      <c r="J221" s="70"/>
      <c r="K221" s="70">
        <v>0</v>
      </c>
      <c r="L221" s="71">
        <v>3</v>
      </c>
      <c r="M221" s="71"/>
      <c r="N221" s="72">
        <v>3</v>
      </c>
      <c r="O221" s="73"/>
      <c r="P221" s="74"/>
      <c r="Q221" s="75">
        <v>0</v>
      </c>
      <c r="R221" s="76"/>
      <c r="S221" s="76">
        <v>0</v>
      </c>
      <c r="T221" s="77"/>
      <c r="U221" s="78">
        <v>1</v>
      </c>
      <c r="V221" s="46">
        <f t="shared" si="6"/>
        <v>10</v>
      </c>
      <c r="W221" s="47">
        <f>LOOKUP(A221,'peso entidad'!$B$5:$B$49,'peso entidad'!$E$5:$E$49)</f>
        <v>0</v>
      </c>
      <c r="X221" s="47">
        <f t="shared" si="7"/>
        <v>10</v>
      </c>
    </row>
    <row r="222" spans="1:24" ht="23.25">
      <c r="A222" s="67" t="s">
        <v>364</v>
      </c>
      <c r="B222" s="68">
        <v>856</v>
      </c>
      <c r="C222" s="103" t="s">
        <v>329</v>
      </c>
      <c r="D222" s="104">
        <v>417011000</v>
      </c>
      <c r="E222" s="69"/>
      <c r="F222" s="69"/>
      <c r="G222" s="69">
        <v>1</v>
      </c>
      <c r="H222" s="70"/>
      <c r="I222" s="70">
        <v>2</v>
      </c>
      <c r="J222" s="70"/>
      <c r="K222" s="70"/>
      <c r="L222" s="71">
        <v>3</v>
      </c>
      <c r="M222" s="71"/>
      <c r="N222" s="72">
        <v>3</v>
      </c>
      <c r="O222" s="73"/>
      <c r="P222" s="74"/>
      <c r="Q222" s="75">
        <v>0</v>
      </c>
      <c r="R222" s="76"/>
      <c r="S222" s="76">
        <v>0</v>
      </c>
      <c r="T222" s="77"/>
      <c r="U222" s="78">
        <v>1</v>
      </c>
      <c r="V222" s="46">
        <f t="shared" si="6"/>
        <v>10</v>
      </c>
      <c r="W222" s="47">
        <f>LOOKUP(A222,'peso entidad'!$B$5:$B$49,'peso entidad'!$E$5:$E$49)</f>
        <v>0</v>
      </c>
      <c r="X222" s="47">
        <f t="shared" si="7"/>
        <v>10</v>
      </c>
    </row>
    <row r="223" spans="1:24" ht="23.25">
      <c r="A223" s="67" t="s">
        <v>376</v>
      </c>
      <c r="B223" s="68">
        <v>863</v>
      </c>
      <c r="C223" s="103" t="s">
        <v>91</v>
      </c>
      <c r="D223" s="104">
        <v>33400000000</v>
      </c>
      <c r="E223" s="69">
        <v>6</v>
      </c>
      <c r="F223" s="69"/>
      <c r="G223" s="69"/>
      <c r="H223" s="70"/>
      <c r="I223" s="70"/>
      <c r="J223" s="70">
        <v>1</v>
      </c>
      <c r="K223" s="70"/>
      <c r="L223" s="71">
        <v>3</v>
      </c>
      <c r="M223" s="71"/>
      <c r="N223" s="72"/>
      <c r="O223" s="73"/>
      <c r="P223" s="74"/>
      <c r="Q223" s="75">
        <v>0</v>
      </c>
      <c r="R223" s="76"/>
      <c r="S223" s="76">
        <v>0</v>
      </c>
      <c r="T223" s="77"/>
      <c r="U223" s="78"/>
      <c r="V223" s="46">
        <f t="shared" si="6"/>
        <v>10</v>
      </c>
      <c r="W223" s="47">
        <f>LOOKUP(A223,'peso entidad'!$B$5:$B$49,'peso entidad'!$E$5:$E$49)</f>
        <v>0</v>
      </c>
      <c r="X223" s="47">
        <f t="shared" si="7"/>
        <v>10</v>
      </c>
    </row>
    <row r="224" spans="1:24" ht="23.25">
      <c r="A224" s="67" t="s">
        <v>364</v>
      </c>
      <c r="B224" s="68">
        <v>873</v>
      </c>
      <c r="C224" s="103" t="s">
        <v>102</v>
      </c>
      <c r="D224" s="104">
        <v>11761025000</v>
      </c>
      <c r="E224" s="69"/>
      <c r="F224" s="69"/>
      <c r="G224" s="69">
        <v>1</v>
      </c>
      <c r="H224" s="70"/>
      <c r="I224" s="70"/>
      <c r="J224" s="70">
        <v>1</v>
      </c>
      <c r="K224" s="70"/>
      <c r="L224" s="71"/>
      <c r="M224" s="71">
        <v>2</v>
      </c>
      <c r="N224" s="72">
        <v>3</v>
      </c>
      <c r="O224" s="73"/>
      <c r="P224" s="74"/>
      <c r="Q224" s="75">
        <v>0</v>
      </c>
      <c r="R224" s="76">
        <v>2</v>
      </c>
      <c r="S224" s="76"/>
      <c r="T224" s="77"/>
      <c r="U224" s="78">
        <v>1</v>
      </c>
      <c r="V224" s="46">
        <f t="shared" si="6"/>
        <v>10</v>
      </c>
      <c r="W224" s="47">
        <f>LOOKUP(A224,'peso entidad'!$B$5:$B$49,'peso entidad'!$E$5:$E$49)</f>
        <v>0</v>
      </c>
      <c r="X224" s="47">
        <f t="shared" si="7"/>
        <v>10</v>
      </c>
    </row>
    <row r="225" spans="1:24" ht="34.5">
      <c r="A225" s="67" t="s">
        <v>375</v>
      </c>
      <c r="B225" s="68">
        <v>907</v>
      </c>
      <c r="C225" s="103" t="s">
        <v>437</v>
      </c>
      <c r="D225" s="104">
        <v>1811146803</v>
      </c>
      <c r="E225" s="69"/>
      <c r="F225" s="69"/>
      <c r="G225" s="69">
        <v>1</v>
      </c>
      <c r="H225" s="70"/>
      <c r="I225" s="70"/>
      <c r="J225" s="70">
        <v>1</v>
      </c>
      <c r="K225" s="70"/>
      <c r="L225" s="71"/>
      <c r="M225" s="71">
        <v>2</v>
      </c>
      <c r="N225" s="72">
        <v>3</v>
      </c>
      <c r="O225" s="73"/>
      <c r="P225" s="74"/>
      <c r="Q225" s="75"/>
      <c r="R225" s="76"/>
      <c r="S225" s="76">
        <v>0</v>
      </c>
      <c r="T225" s="77"/>
      <c r="U225" s="78">
        <v>3</v>
      </c>
      <c r="V225" s="46">
        <f t="shared" si="6"/>
        <v>10</v>
      </c>
      <c r="W225" s="47">
        <f>LOOKUP(A225,'peso entidad'!$B$5:$B$49,'peso entidad'!$E$5:$E$49)</f>
        <v>0</v>
      </c>
      <c r="X225" s="47">
        <f t="shared" si="7"/>
        <v>10</v>
      </c>
    </row>
    <row r="226" spans="1:24" ht="23.25">
      <c r="A226" s="67" t="s">
        <v>374</v>
      </c>
      <c r="B226" s="68">
        <v>925</v>
      </c>
      <c r="C226" s="103" t="s">
        <v>140</v>
      </c>
      <c r="D226" s="104">
        <v>38640000000</v>
      </c>
      <c r="E226" s="69"/>
      <c r="F226" s="69">
        <v>4</v>
      </c>
      <c r="G226" s="69"/>
      <c r="H226" s="70"/>
      <c r="I226" s="70">
        <v>2</v>
      </c>
      <c r="J226" s="70"/>
      <c r="K226" s="70"/>
      <c r="L226" s="71"/>
      <c r="M226" s="71">
        <v>2</v>
      </c>
      <c r="N226" s="72"/>
      <c r="O226" s="73"/>
      <c r="P226" s="74"/>
      <c r="Q226" s="75">
        <v>0</v>
      </c>
      <c r="R226" s="76">
        <v>2</v>
      </c>
      <c r="S226" s="76"/>
      <c r="T226" s="77"/>
      <c r="U226" s="78"/>
      <c r="V226" s="46">
        <f t="shared" si="6"/>
        <v>10</v>
      </c>
      <c r="W226" s="47">
        <f>LOOKUP(A226,'peso entidad'!$B$5:$B$49,'peso entidad'!$E$5:$E$49)</f>
        <v>0</v>
      </c>
      <c r="X226" s="47">
        <f t="shared" si="7"/>
        <v>10</v>
      </c>
    </row>
    <row r="227" spans="1:24" ht="19.5">
      <c r="A227" s="67" t="s">
        <v>384</v>
      </c>
      <c r="B227" s="68">
        <v>934</v>
      </c>
      <c r="C227" s="103" t="s">
        <v>146</v>
      </c>
      <c r="D227" s="104">
        <v>76012050000</v>
      </c>
      <c r="E227" s="69">
        <v>6</v>
      </c>
      <c r="F227" s="69"/>
      <c r="G227" s="69"/>
      <c r="H227" s="70"/>
      <c r="I227" s="70">
        <v>2</v>
      </c>
      <c r="J227" s="70"/>
      <c r="K227" s="70"/>
      <c r="L227" s="71"/>
      <c r="M227" s="71">
        <v>2</v>
      </c>
      <c r="N227" s="72"/>
      <c r="O227" s="73"/>
      <c r="P227" s="74"/>
      <c r="Q227" s="75">
        <v>0</v>
      </c>
      <c r="R227" s="76"/>
      <c r="S227" s="76">
        <v>0</v>
      </c>
      <c r="T227" s="77"/>
      <c r="U227" s="78"/>
      <c r="V227" s="46">
        <f t="shared" si="6"/>
        <v>10</v>
      </c>
      <c r="W227" s="47">
        <f>LOOKUP(A227,'peso entidad'!$B$5:$B$49,'peso entidad'!$E$5:$E$49)</f>
        <v>0</v>
      </c>
      <c r="X227" s="47">
        <f t="shared" si="7"/>
        <v>10</v>
      </c>
    </row>
    <row r="228" spans="1:24" ht="23.25">
      <c r="A228" s="67" t="s">
        <v>371</v>
      </c>
      <c r="B228" s="68">
        <v>378</v>
      </c>
      <c r="C228" s="103" t="s">
        <v>0</v>
      </c>
      <c r="D228" s="104">
        <v>22765506161</v>
      </c>
      <c r="E228" s="69"/>
      <c r="F228" s="69"/>
      <c r="G228" s="69">
        <v>1</v>
      </c>
      <c r="H228" s="70"/>
      <c r="I228" s="70"/>
      <c r="J228" s="70">
        <v>1</v>
      </c>
      <c r="K228" s="70"/>
      <c r="L228" s="71"/>
      <c r="M228" s="71">
        <v>2</v>
      </c>
      <c r="N228" s="72">
        <v>3</v>
      </c>
      <c r="O228" s="73"/>
      <c r="P228" s="74"/>
      <c r="Q228" s="75">
        <v>0</v>
      </c>
      <c r="R228" s="76"/>
      <c r="S228" s="76">
        <v>0</v>
      </c>
      <c r="T228" s="77">
        <v>2</v>
      </c>
      <c r="U228" s="78"/>
      <c r="V228" s="46">
        <f t="shared" si="6"/>
        <v>9</v>
      </c>
      <c r="W228" s="47">
        <f>LOOKUP(A228,'peso entidad'!$B$5:$B$49,'peso entidad'!$E$5:$E$49)</f>
        <v>1</v>
      </c>
      <c r="X228" s="47">
        <f t="shared" si="7"/>
        <v>10</v>
      </c>
    </row>
    <row r="229" spans="1:24" ht="15">
      <c r="A229" s="67" t="s">
        <v>368</v>
      </c>
      <c r="B229" s="68">
        <v>485</v>
      </c>
      <c r="C229" s="103" t="s">
        <v>33</v>
      </c>
      <c r="D229" s="104">
        <v>7107805150</v>
      </c>
      <c r="E229" s="69"/>
      <c r="F229" s="69"/>
      <c r="G229" s="69">
        <v>1</v>
      </c>
      <c r="H229" s="70"/>
      <c r="I229" s="70"/>
      <c r="J229" s="70">
        <v>1</v>
      </c>
      <c r="K229" s="70"/>
      <c r="L229" s="71">
        <v>3</v>
      </c>
      <c r="M229" s="71"/>
      <c r="N229" s="72">
        <v>3</v>
      </c>
      <c r="O229" s="73"/>
      <c r="P229" s="74"/>
      <c r="Q229" s="75">
        <v>0</v>
      </c>
      <c r="R229" s="76"/>
      <c r="S229" s="76">
        <v>0</v>
      </c>
      <c r="T229" s="77"/>
      <c r="U229" s="78">
        <v>1</v>
      </c>
      <c r="V229" s="46">
        <f t="shared" si="6"/>
        <v>9</v>
      </c>
      <c r="W229" s="47">
        <f>LOOKUP(A229,'peso entidad'!$B$5:$B$49,'peso entidad'!$E$5:$E$49)</f>
        <v>1</v>
      </c>
      <c r="X229" s="47">
        <f t="shared" si="7"/>
        <v>10</v>
      </c>
    </row>
    <row r="230" spans="1:24" ht="19.5">
      <c r="A230" s="67" t="s">
        <v>367</v>
      </c>
      <c r="B230" s="82">
        <v>574</v>
      </c>
      <c r="C230" s="103" t="s">
        <v>39</v>
      </c>
      <c r="D230" s="104">
        <v>48417552103</v>
      </c>
      <c r="E230" s="69"/>
      <c r="F230" s="69"/>
      <c r="G230" s="69">
        <v>1</v>
      </c>
      <c r="H230" s="70"/>
      <c r="I230" s="70"/>
      <c r="J230" s="70">
        <v>1</v>
      </c>
      <c r="K230" s="70"/>
      <c r="L230" s="71">
        <v>3</v>
      </c>
      <c r="M230" s="71"/>
      <c r="N230" s="72">
        <v>3</v>
      </c>
      <c r="O230" s="73"/>
      <c r="P230" s="74"/>
      <c r="Q230" s="75">
        <v>0</v>
      </c>
      <c r="R230" s="76"/>
      <c r="S230" s="76">
        <v>0</v>
      </c>
      <c r="T230" s="77"/>
      <c r="U230" s="78">
        <v>1</v>
      </c>
      <c r="V230" s="46">
        <f t="shared" si="6"/>
        <v>9</v>
      </c>
      <c r="W230" s="47">
        <f>LOOKUP(A230,'peso entidad'!$B$5:$B$49,'peso entidad'!$E$5:$E$49)</f>
        <v>1</v>
      </c>
      <c r="X230" s="47">
        <f t="shared" si="7"/>
        <v>10</v>
      </c>
    </row>
    <row r="231" spans="1:24" ht="28.5">
      <c r="A231" s="67" t="s">
        <v>360</v>
      </c>
      <c r="B231" s="68">
        <v>683</v>
      </c>
      <c r="C231" s="103" t="s">
        <v>53</v>
      </c>
      <c r="D231" s="104">
        <v>37297659327</v>
      </c>
      <c r="E231" s="69"/>
      <c r="F231" s="69"/>
      <c r="G231" s="69">
        <v>1</v>
      </c>
      <c r="H231" s="70"/>
      <c r="I231" s="70"/>
      <c r="J231" s="70">
        <v>1</v>
      </c>
      <c r="K231" s="70"/>
      <c r="L231" s="71"/>
      <c r="M231" s="71">
        <v>2</v>
      </c>
      <c r="N231" s="72">
        <v>3</v>
      </c>
      <c r="O231" s="73"/>
      <c r="P231" s="74"/>
      <c r="Q231" s="75">
        <v>0</v>
      </c>
      <c r="R231" s="76"/>
      <c r="S231" s="76">
        <v>0</v>
      </c>
      <c r="T231" s="77">
        <v>2</v>
      </c>
      <c r="U231" s="78"/>
      <c r="V231" s="46">
        <f t="shared" si="6"/>
        <v>9</v>
      </c>
      <c r="W231" s="47">
        <f>LOOKUP(A231,'peso entidad'!$B$5:$B$49,'peso entidad'!$E$5:$E$49)</f>
        <v>1</v>
      </c>
      <c r="X231" s="47">
        <f t="shared" si="7"/>
        <v>10</v>
      </c>
    </row>
    <row r="232" spans="1:24" ht="15">
      <c r="A232" s="67" t="s">
        <v>360</v>
      </c>
      <c r="B232" s="68">
        <v>684</v>
      </c>
      <c r="C232" s="103" t="s">
        <v>54</v>
      </c>
      <c r="D232" s="104">
        <v>13793565546</v>
      </c>
      <c r="E232" s="69"/>
      <c r="F232" s="69"/>
      <c r="G232" s="69">
        <v>1</v>
      </c>
      <c r="H232" s="70"/>
      <c r="I232" s="70"/>
      <c r="J232" s="70">
        <v>1</v>
      </c>
      <c r="K232" s="70"/>
      <c r="L232" s="71"/>
      <c r="M232" s="71">
        <v>2</v>
      </c>
      <c r="N232" s="72">
        <v>3</v>
      </c>
      <c r="O232" s="73"/>
      <c r="P232" s="74"/>
      <c r="Q232" s="75">
        <v>0</v>
      </c>
      <c r="R232" s="76"/>
      <c r="S232" s="76">
        <v>0</v>
      </c>
      <c r="T232" s="77">
        <v>2</v>
      </c>
      <c r="U232" s="78"/>
      <c r="V232" s="46">
        <f t="shared" si="6"/>
        <v>9</v>
      </c>
      <c r="W232" s="47">
        <f>LOOKUP(A232,'peso entidad'!$B$5:$B$49,'peso entidad'!$E$5:$E$49)</f>
        <v>1</v>
      </c>
      <c r="X232" s="47">
        <f t="shared" si="7"/>
        <v>10</v>
      </c>
    </row>
    <row r="233" spans="1:24" ht="23.25">
      <c r="A233" s="67" t="s">
        <v>363</v>
      </c>
      <c r="B233" s="68">
        <v>752</v>
      </c>
      <c r="C233" s="103" t="s">
        <v>238</v>
      </c>
      <c r="D233" s="104">
        <v>9929941129</v>
      </c>
      <c r="E233" s="69"/>
      <c r="F233" s="69"/>
      <c r="G233" s="69">
        <v>1</v>
      </c>
      <c r="H233" s="70"/>
      <c r="I233" s="70"/>
      <c r="J233" s="70">
        <v>1</v>
      </c>
      <c r="K233" s="70"/>
      <c r="L233" s="71">
        <v>3</v>
      </c>
      <c r="M233" s="71"/>
      <c r="N233" s="72">
        <v>3</v>
      </c>
      <c r="O233" s="73"/>
      <c r="P233" s="74"/>
      <c r="Q233" s="75">
        <v>0</v>
      </c>
      <c r="R233" s="76"/>
      <c r="S233" s="76">
        <v>0</v>
      </c>
      <c r="T233" s="77"/>
      <c r="U233" s="78">
        <v>1</v>
      </c>
      <c r="V233" s="46">
        <f t="shared" si="6"/>
        <v>9</v>
      </c>
      <c r="W233" s="47">
        <f>LOOKUP(A233,'peso entidad'!$B$5:$B$49,'peso entidad'!$E$5:$E$49)</f>
        <v>1</v>
      </c>
      <c r="X233" s="47">
        <f t="shared" si="7"/>
        <v>10</v>
      </c>
    </row>
    <row r="234" spans="1:24" ht="28.5">
      <c r="A234" s="67" t="s">
        <v>368</v>
      </c>
      <c r="B234" s="68">
        <v>766</v>
      </c>
      <c r="C234" s="103" t="s">
        <v>251</v>
      </c>
      <c r="D234" s="104">
        <v>84557824991</v>
      </c>
      <c r="E234" s="69">
        <v>1</v>
      </c>
      <c r="F234" s="69"/>
      <c r="G234" s="69"/>
      <c r="H234" s="70"/>
      <c r="I234" s="70"/>
      <c r="J234" s="70">
        <v>1</v>
      </c>
      <c r="K234" s="70"/>
      <c r="L234" s="71"/>
      <c r="M234" s="71">
        <v>2</v>
      </c>
      <c r="N234" s="72">
        <v>3</v>
      </c>
      <c r="O234" s="73"/>
      <c r="P234" s="74"/>
      <c r="Q234" s="75">
        <v>0</v>
      </c>
      <c r="R234" s="76"/>
      <c r="S234" s="76">
        <v>0</v>
      </c>
      <c r="T234" s="77">
        <v>2</v>
      </c>
      <c r="U234" s="78"/>
      <c r="V234" s="46">
        <f t="shared" si="6"/>
        <v>9</v>
      </c>
      <c r="W234" s="47">
        <f>LOOKUP(A234,'peso entidad'!$B$5:$B$49,'peso entidad'!$E$5:$E$49)</f>
        <v>1</v>
      </c>
      <c r="X234" s="47">
        <f t="shared" si="7"/>
        <v>10</v>
      </c>
    </row>
    <row r="235" spans="1:24" ht="19.5">
      <c r="A235" s="67" t="s">
        <v>367</v>
      </c>
      <c r="B235" s="68">
        <v>819</v>
      </c>
      <c r="C235" s="103" t="s">
        <v>302</v>
      </c>
      <c r="D235" s="104">
        <v>53928585821</v>
      </c>
      <c r="E235" s="69"/>
      <c r="F235" s="69"/>
      <c r="G235" s="69">
        <v>1</v>
      </c>
      <c r="H235" s="70"/>
      <c r="I235" s="70"/>
      <c r="J235" s="70">
        <v>1</v>
      </c>
      <c r="K235" s="70"/>
      <c r="L235" s="71">
        <v>3</v>
      </c>
      <c r="M235" s="71"/>
      <c r="N235" s="72">
        <v>3</v>
      </c>
      <c r="O235" s="73"/>
      <c r="P235" s="74"/>
      <c r="Q235" s="75">
        <v>0</v>
      </c>
      <c r="R235" s="76"/>
      <c r="S235" s="76">
        <v>0</v>
      </c>
      <c r="T235" s="77"/>
      <c r="U235" s="78">
        <v>1</v>
      </c>
      <c r="V235" s="46">
        <f t="shared" si="6"/>
        <v>9</v>
      </c>
      <c r="W235" s="47">
        <f>LOOKUP(A235,'peso entidad'!$B$5:$B$49,'peso entidad'!$E$5:$E$49)</f>
        <v>1</v>
      </c>
      <c r="X235" s="47">
        <f t="shared" si="7"/>
        <v>10</v>
      </c>
    </row>
    <row r="236" spans="1:24" ht="19.5">
      <c r="A236" s="67" t="s">
        <v>367</v>
      </c>
      <c r="B236" s="68">
        <v>826</v>
      </c>
      <c r="C236" s="103" t="s">
        <v>309</v>
      </c>
      <c r="D236" s="104">
        <v>17145098366</v>
      </c>
      <c r="E236" s="69"/>
      <c r="F236" s="69"/>
      <c r="G236" s="69">
        <v>1</v>
      </c>
      <c r="H236" s="70"/>
      <c r="I236" s="70">
        <v>2</v>
      </c>
      <c r="J236" s="70"/>
      <c r="K236" s="70"/>
      <c r="L236" s="71"/>
      <c r="M236" s="71">
        <v>2</v>
      </c>
      <c r="N236" s="72">
        <v>3</v>
      </c>
      <c r="O236" s="73"/>
      <c r="P236" s="74"/>
      <c r="Q236" s="75">
        <v>0</v>
      </c>
      <c r="R236" s="76"/>
      <c r="S236" s="76">
        <v>0</v>
      </c>
      <c r="T236" s="77"/>
      <c r="U236" s="78">
        <v>1</v>
      </c>
      <c r="V236" s="46">
        <f t="shared" si="6"/>
        <v>9</v>
      </c>
      <c r="W236" s="47">
        <f>LOOKUP(A236,'peso entidad'!$B$5:$B$49,'peso entidad'!$E$5:$E$49)</f>
        <v>1</v>
      </c>
      <c r="X236" s="47">
        <f t="shared" si="7"/>
        <v>10</v>
      </c>
    </row>
    <row r="237" spans="1:24" ht="19.5">
      <c r="A237" s="67" t="s">
        <v>367</v>
      </c>
      <c r="B237" s="68">
        <v>844</v>
      </c>
      <c r="C237" s="103" t="s">
        <v>426</v>
      </c>
      <c r="D237" s="104">
        <v>24561280000</v>
      </c>
      <c r="E237" s="69"/>
      <c r="F237" s="69"/>
      <c r="G237" s="69">
        <v>1</v>
      </c>
      <c r="H237" s="70"/>
      <c r="I237" s="70"/>
      <c r="J237" s="70">
        <v>1</v>
      </c>
      <c r="K237" s="70"/>
      <c r="L237" s="71"/>
      <c r="M237" s="71">
        <v>2</v>
      </c>
      <c r="N237" s="72">
        <v>3</v>
      </c>
      <c r="O237" s="73"/>
      <c r="P237" s="74"/>
      <c r="Q237" s="75">
        <v>0</v>
      </c>
      <c r="R237" s="76"/>
      <c r="S237" s="76">
        <v>0</v>
      </c>
      <c r="T237" s="77">
        <v>2</v>
      </c>
      <c r="U237" s="78"/>
      <c r="V237" s="46">
        <f t="shared" si="6"/>
        <v>9</v>
      </c>
      <c r="W237" s="47">
        <f>LOOKUP(A237,'peso entidad'!$B$5:$B$49,'peso entidad'!$E$5:$E$49)</f>
        <v>1</v>
      </c>
      <c r="X237" s="47">
        <f t="shared" si="7"/>
        <v>10</v>
      </c>
    </row>
    <row r="238" spans="1:24" ht="19.5">
      <c r="A238" s="67" t="s">
        <v>366</v>
      </c>
      <c r="B238" s="68">
        <v>915</v>
      </c>
      <c r="C238" s="103" t="s">
        <v>137</v>
      </c>
      <c r="D238" s="104">
        <v>130983000000</v>
      </c>
      <c r="E238" s="69"/>
      <c r="F238" s="69"/>
      <c r="G238" s="69">
        <v>1</v>
      </c>
      <c r="H238" s="70"/>
      <c r="I238" s="70"/>
      <c r="J238" s="70">
        <v>1</v>
      </c>
      <c r="K238" s="70"/>
      <c r="L238" s="71"/>
      <c r="M238" s="71">
        <v>2</v>
      </c>
      <c r="N238" s="72">
        <v>3</v>
      </c>
      <c r="O238" s="73"/>
      <c r="P238" s="74"/>
      <c r="Q238" s="75">
        <v>0</v>
      </c>
      <c r="R238" s="76">
        <v>2</v>
      </c>
      <c r="S238" s="76"/>
      <c r="T238" s="77"/>
      <c r="U238" s="78"/>
      <c r="V238" s="46">
        <f t="shared" si="6"/>
        <v>9</v>
      </c>
      <c r="W238" s="47">
        <f>LOOKUP(A238,'peso entidad'!$B$5:$B$49,'peso entidad'!$E$5:$E$49)</f>
        <v>1</v>
      </c>
      <c r="X238" s="47">
        <f t="shared" si="7"/>
        <v>10</v>
      </c>
    </row>
    <row r="239" spans="1:24" ht="19.5">
      <c r="A239" s="67" t="s">
        <v>368</v>
      </c>
      <c r="B239" s="68">
        <v>7377</v>
      </c>
      <c r="C239" s="103" t="s">
        <v>194</v>
      </c>
      <c r="D239" s="104">
        <v>8268754902</v>
      </c>
      <c r="E239" s="69"/>
      <c r="F239" s="69"/>
      <c r="G239" s="69">
        <v>1</v>
      </c>
      <c r="H239" s="70"/>
      <c r="I239" s="70"/>
      <c r="J239" s="70">
        <v>1</v>
      </c>
      <c r="K239" s="70"/>
      <c r="L239" s="71"/>
      <c r="M239" s="71">
        <v>2</v>
      </c>
      <c r="N239" s="72">
        <v>3</v>
      </c>
      <c r="O239" s="73"/>
      <c r="P239" s="74"/>
      <c r="Q239" s="75">
        <v>0</v>
      </c>
      <c r="R239" s="76"/>
      <c r="S239" s="76">
        <v>0</v>
      </c>
      <c r="T239" s="77">
        <v>2</v>
      </c>
      <c r="U239" s="78"/>
      <c r="V239" s="46">
        <f t="shared" si="6"/>
        <v>9</v>
      </c>
      <c r="W239" s="47">
        <f>LOOKUP(A239,'peso entidad'!$B$5:$B$49,'peso entidad'!$E$5:$E$49)</f>
        <v>1</v>
      </c>
      <c r="X239" s="47">
        <f t="shared" si="7"/>
        <v>10</v>
      </c>
    </row>
    <row r="240" spans="1:24" ht="23.25">
      <c r="A240" s="67" t="s">
        <v>353</v>
      </c>
      <c r="B240" s="68">
        <v>51</v>
      </c>
      <c r="C240" s="103" t="s">
        <v>440</v>
      </c>
      <c r="D240" s="104">
        <v>156309847992</v>
      </c>
      <c r="E240" s="69"/>
      <c r="F240" s="69"/>
      <c r="G240" s="69">
        <v>1</v>
      </c>
      <c r="H240" s="70"/>
      <c r="I240" s="70"/>
      <c r="J240" s="70"/>
      <c r="K240" s="70">
        <v>0</v>
      </c>
      <c r="L240" s="71"/>
      <c r="M240" s="71"/>
      <c r="N240" s="79">
        <v>3</v>
      </c>
      <c r="O240" s="73"/>
      <c r="P240" s="74"/>
      <c r="Q240" s="75">
        <v>0</v>
      </c>
      <c r="R240" s="76"/>
      <c r="S240" s="76">
        <v>0</v>
      </c>
      <c r="T240" s="80"/>
      <c r="U240" s="78">
        <v>1</v>
      </c>
      <c r="V240" s="46">
        <f t="shared" si="6"/>
        <v>5</v>
      </c>
      <c r="W240" s="47">
        <f>LOOKUP(A240,'peso entidad'!$B$5:$B$49,'peso entidad'!$E$5:$E$49)</f>
        <v>5</v>
      </c>
      <c r="X240" s="47">
        <f t="shared" si="7"/>
        <v>10</v>
      </c>
    </row>
    <row r="241" spans="1:24" ht="23.25">
      <c r="A241" s="67" t="s">
        <v>353</v>
      </c>
      <c r="B241" s="68">
        <v>52</v>
      </c>
      <c r="C241" s="103" t="s">
        <v>441</v>
      </c>
      <c r="D241" s="104">
        <v>88198664336</v>
      </c>
      <c r="E241" s="69"/>
      <c r="F241" s="69"/>
      <c r="G241" s="69">
        <v>1</v>
      </c>
      <c r="H241" s="70"/>
      <c r="I241" s="70"/>
      <c r="J241" s="70"/>
      <c r="K241" s="70">
        <v>0</v>
      </c>
      <c r="L241" s="71"/>
      <c r="M241" s="71"/>
      <c r="N241" s="79">
        <v>3</v>
      </c>
      <c r="O241" s="73"/>
      <c r="P241" s="74"/>
      <c r="Q241" s="75">
        <v>0</v>
      </c>
      <c r="R241" s="76"/>
      <c r="S241" s="76">
        <v>0</v>
      </c>
      <c r="T241" s="80"/>
      <c r="U241" s="78">
        <v>1</v>
      </c>
      <c r="V241" s="46">
        <f t="shared" si="6"/>
        <v>5</v>
      </c>
      <c r="W241" s="47">
        <f>LOOKUP(A241,'peso entidad'!$B$5:$B$49,'peso entidad'!$E$5:$E$49)</f>
        <v>5</v>
      </c>
      <c r="X241" s="47">
        <f t="shared" si="7"/>
        <v>10</v>
      </c>
    </row>
    <row r="242" spans="1:24" ht="23.25">
      <c r="A242" s="67" t="s">
        <v>353</v>
      </c>
      <c r="B242" s="68">
        <v>53</v>
      </c>
      <c r="C242" s="103" t="s">
        <v>442</v>
      </c>
      <c r="D242" s="104">
        <v>134218768316</v>
      </c>
      <c r="E242" s="69"/>
      <c r="F242" s="69"/>
      <c r="G242" s="69">
        <v>1</v>
      </c>
      <c r="H242" s="70"/>
      <c r="I242" s="70"/>
      <c r="J242" s="70"/>
      <c r="K242" s="70">
        <v>0</v>
      </c>
      <c r="L242" s="71"/>
      <c r="M242" s="71"/>
      <c r="N242" s="72">
        <v>3</v>
      </c>
      <c r="O242" s="73"/>
      <c r="P242" s="74"/>
      <c r="Q242" s="75">
        <v>0</v>
      </c>
      <c r="R242" s="76"/>
      <c r="S242" s="76">
        <v>0</v>
      </c>
      <c r="T242" s="77"/>
      <c r="U242" s="78">
        <v>1</v>
      </c>
      <c r="V242" s="46">
        <f t="shared" si="6"/>
        <v>5</v>
      </c>
      <c r="W242" s="47">
        <f>LOOKUP(A242,'peso entidad'!$B$5:$B$49,'peso entidad'!$E$5:$E$49)</f>
        <v>5</v>
      </c>
      <c r="X242" s="47">
        <f t="shared" si="7"/>
        <v>10</v>
      </c>
    </row>
    <row r="243" spans="1:24" ht="15">
      <c r="A243" s="67" t="s">
        <v>338</v>
      </c>
      <c r="B243" s="68">
        <v>208</v>
      </c>
      <c r="C243" s="103" t="s">
        <v>468</v>
      </c>
      <c r="D243" s="104">
        <v>19540746877</v>
      </c>
      <c r="E243" s="69"/>
      <c r="F243" s="69"/>
      <c r="G243" s="69">
        <v>1</v>
      </c>
      <c r="H243" s="70"/>
      <c r="I243" s="70"/>
      <c r="J243" s="70">
        <v>1</v>
      </c>
      <c r="K243" s="70"/>
      <c r="L243" s="71"/>
      <c r="M243" s="71">
        <v>2</v>
      </c>
      <c r="N243" s="72">
        <v>3</v>
      </c>
      <c r="O243" s="73"/>
      <c r="P243" s="74"/>
      <c r="Q243" s="75">
        <v>0</v>
      </c>
      <c r="R243" s="76"/>
      <c r="S243" s="76">
        <v>0</v>
      </c>
      <c r="T243" s="77">
        <v>2</v>
      </c>
      <c r="U243" s="78"/>
      <c r="V243" s="46">
        <f t="shared" si="6"/>
        <v>9</v>
      </c>
      <c r="W243" s="47">
        <f>LOOKUP(A243,'peso entidad'!$B$5:$B$49,'peso entidad'!$E$5:$E$49)</f>
        <v>0</v>
      </c>
      <c r="X243" s="47">
        <f t="shared" si="7"/>
        <v>9</v>
      </c>
    </row>
    <row r="244" spans="1:24" ht="19.5">
      <c r="A244" s="67" t="s">
        <v>380</v>
      </c>
      <c r="B244" s="68">
        <v>450</v>
      </c>
      <c r="C244" s="103" t="s">
        <v>27</v>
      </c>
      <c r="D244" s="104">
        <v>757468436</v>
      </c>
      <c r="E244" s="69"/>
      <c r="F244" s="69"/>
      <c r="G244" s="69">
        <v>1</v>
      </c>
      <c r="H244" s="70"/>
      <c r="I244" s="70"/>
      <c r="J244" s="70">
        <v>1</v>
      </c>
      <c r="K244" s="70"/>
      <c r="L244" s="71"/>
      <c r="M244" s="71">
        <v>2</v>
      </c>
      <c r="N244" s="72">
        <v>3</v>
      </c>
      <c r="O244" s="73"/>
      <c r="P244" s="74"/>
      <c r="Q244" s="75">
        <v>0</v>
      </c>
      <c r="R244" s="76"/>
      <c r="S244" s="76">
        <v>0</v>
      </c>
      <c r="T244" s="77">
        <v>2</v>
      </c>
      <c r="U244" s="78"/>
      <c r="V244" s="46">
        <f t="shared" si="6"/>
        <v>9</v>
      </c>
      <c r="W244" s="47">
        <f>LOOKUP(A244,'peso entidad'!$B$5:$B$49,'peso entidad'!$E$5:$E$49)</f>
        <v>0</v>
      </c>
      <c r="X244" s="47">
        <f t="shared" si="7"/>
        <v>9</v>
      </c>
    </row>
    <row r="245" spans="1:24" ht="15">
      <c r="A245" s="67" t="s">
        <v>338</v>
      </c>
      <c r="B245" s="68">
        <v>471</v>
      </c>
      <c r="C245" s="103" t="s">
        <v>28</v>
      </c>
      <c r="D245" s="104">
        <v>6727605107</v>
      </c>
      <c r="E245" s="69"/>
      <c r="F245" s="69"/>
      <c r="G245" s="69">
        <v>1</v>
      </c>
      <c r="H245" s="70"/>
      <c r="I245" s="70"/>
      <c r="J245" s="70">
        <v>1</v>
      </c>
      <c r="K245" s="70"/>
      <c r="L245" s="71">
        <v>3</v>
      </c>
      <c r="M245" s="71"/>
      <c r="N245" s="72">
        <v>3</v>
      </c>
      <c r="O245" s="73"/>
      <c r="P245" s="74"/>
      <c r="Q245" s="75">
        <v>0</v>
      </c>
      <c r="R245" s="76"/>
      <c r="S245" s="76">
        <v>0</v>
      </c>
      <c r="T245" s="77"/>
      <c r="U245" s="78">
        <v>1</v>
      </c>
      <c r="V245" s="46">
        <f t="shared" si="6"/>
        <v>9</v>
      </c>
      <c r="W245" s="47">
        <f>LOOKUP(A245,'peso entidad'!$B$5:$B$49,'peso entidad'!$E$5:$E$49)</f>
        <v>0</v>
      </c>
      <c r="X245" s="47">
        <f t="shared" si="7"/>
        <v>9</v>
      </c>
    </row>
    <row r="246" spans="1:24" ht="19.5">
      <c r="A246" s="67" t="s">
        <v>380</v>
      </c>
      <c r="B246" s="68">
        <v>518</v>
      </c>
      <c r="C246" s="103" t="s">
        <v>36</v>
      </c>
      <c r="D246" s="104">
        <v>2564142689</v>
      </c>
      <c r="E246" s="69"/>
      <c r="F246" s="69"/>
      <c r="G246" s="69">
        <v>1</v>
      </c>
      <c r="H246" s="70"/>
      <c r="I246" s="70"/>
      <c r="J246" s="70">
        <v>1</v>
      </c>
      <c r="K246" s="70"/>
      <c r="L246" s="71"/>
      <c r="M246" s="71">
        <v>2</v>
      </c>
      <c r="N246" s="72">
        <v>3</v>
      </c>
      <c r="O246" s="73"/>
      <c r="P246" s="74"/>
      <c r="Q246" s="75">
        <v>0</v>
      </c>
      <c r="R246" s="76"/>
      <c r="S246" s="76">
        <v>0</v>
      </c>
      <c r="T246" s="77">
        <v>2</v>
      </c>
      <c r="U246" s="78"/>
      <c r="V246" s="46">
        <f t="shared" si="6"/>
        <v>9</v>
      </c>
      <c r="W246" s="47">
        <f>LOOKUP(A246,'peso entidad'!$B$5:$B$49,'peso entidad'!$E$5:$E$49)</f>
        <v>0</v>
      </c>
      <c r="X246" s="47">
        <f t="shared" si="7"/>
        <v>9</v>
      </c>
    </row>
    <row r="247" spans="1:24" ht="15">
      <c r="A247" s="67" t="s">
        <v>338</v>
      </c>
      <c r="B247" s="68">
        <v>691</v>
      </c>
      <c r="C247" s="103" t="s">
        <v>60</v>
      </c>
      <c r="D247" s="104">
        <v>32360744661</v>
      </c>
      <c r="E247" s="69"/>
      <c r="F247" s="69"/>
      <c r="G247" s="69">
        <v>1</v>
      </c>
      <c r="H247" s="70"/>
      <c r="I247" s="70"/>
      <c r="J247" s="70">
        <v>1</v>
      </c>
      <c r="K247" s="70"/>
      <c r="L247" s="71"/>
      <c r="M247" s="71">
        <v>2</v>
      </c>
      <c r="N247" s="72">
        <v>3</v>
      </c>
      <c r="O247" s="73"/>
      <c r="P247" s="74"/>
      <c r="Q247" s="75">
        <v>0</v>
      </c>
      <c r="R247" s="76"/>
      <c r="S247" s="76">
        <v>0</v>
      </c>
      <c r="T247" s="77">
        <v>2</v>
      </c>
      <c r="U247" s="78"/>
      <c r="V247" s="46">
        <f t="shared" si="6"/>
        <v>9</v>
      </c>
      <c r="W247" s="47">
        <f>LOOKUP(A247,'peso entidad'!$B$5:$B$49,'peso entidad'!$E$5:$E$49)</f>
        <v>0</v>
      </c>
      <c r="X247" s="47">
        <f t="shared" si="7"/>
        <v>9</v>
      </c>
    </row>
    <row r="248" spans="1:24" ht="15">
      <c r="A248" s="67" t="s">
        <v>382</v>
      </c>
      <c r="B248" s="68">
        <v>696</v>
      </c>
      <c r="C248" s="103" t="s">
        <v>68</v>
      </c>
      <c r="D248" s="104">
        <v>5769000000</v>
      </c>
      <c r="E248" s="69"/>
      <c r="F248" s="69"/>
      <c r="G248" s="69">
        <v>1</v>
      </c>
      <c r="H248" s="70"/>
      <c r="I248" s="70"/>
      <c r="J248" s="70">
        <v>1</v>
      </c>
      <c r="K248" s="70"/>
      <c r="L248" s="71"/>
      <c r="M248" s="71">
        <v>2</v>
      </c>
      <c r="N248" s="72">
        <v>3</v>
      </c>
      <c r="O248" s="73"/>
      <c r="P248" s="74"/>
      <c r="Q248" s="75">
        <v>0</v>
      </c>
      <c r="R248" s="76"/>
      <c r="S248" s="76">
        <v>0</v>
      </c>
      <c r="T248" s="77">
        <v>2</v>
      </c>
      <c r="U248" s="78"/>
      <c r="V248" s="46">
        <f t="shared" si="6"/>
        <v>9</v>
      </c>
      <c r="W248" s="47">
        <f>LOOKUP(A248,'peso entidad'!$B$5:$B$49,'peso entidad'!$E$5:$E$49)</f>
        <v>0</v>
      </c>
      <c r="X248" s="47">
        <f t="shared" si="7"/>
        <v>9</v>
      </c>
    </row>
    <row r="249" spans="1:24" ht="15">
      <c r="A249" s="67" t="s">
        <v>381</v>
      </c>
      <c r="B249" s="68">
        <v>698</v>
      </c>
      <c r="C249" s="103" t="s">
        <v>71</v>
      </c>
      <c r="D249" s="104">
        <v>2811387323</v>
      </c>
      <c r="E249" s="69"/>
      <c r="F249" s="69"/>
      <c r="G249" s="69">
        <v>1</v>
      </c>
      <c r="H249" s="70"/>
      <c r="I249" s="70"/>
      <c r="J249" s="70"/>
      <c r="K249" s="70">
        <v>0</v>
      </c>
      <c r="L249" s="71">
        <v>3</v>
      </c>
      <c r="M249" s="71"/>
      <c r="N249" s="72">
        <v>3</v>
      </c>
      <c r="O249" s="73"/>
      <c r="P249" s="74"/>
      <c r="Q249" s="75">
        <v>0</v>
      </c>
      <c r="R249" s="76"/>
      <c r="S249" s="76">
        <v>0</v>
      </c>
      <c r="T249" s="77">
        <v>2</v>
      </c>
      <c r="U249" s="78"/>
      <c r="V249" s="46">
        <f t="shared" si="6"/>
        <v>9</v>
      </c>
      <c r="W249" s="47">
        <f>LOOKUP(A249,'peso entidad'!$B$5:$B$49,'peso entidad'!$E$5:$E$49)</f>
        <v>0</v>
      </c>
      <c r="X249" s="47">
        <f t="shared" si="7"/>
        <v>9</v>
      </c>
    </row>
    <row r="250" spans="1:24" ht="15">
      <c r="A250" s="67" t="s">
        <v>381</v>
      </c>
      <c r="B250" s="68">
        <v>700</v>
      </c>
      <c r="C250" s="103" t="s">
        <v>73</v>
      </c>
      <c r="D250" s="104">
        <v>1092979000</v>
      </c>
      <c r="E250" s="69"/>
      <c r="F250" s="69"/>
      <c r="G250" s="69">
        <v>1</v>
      </c>
      <c r="H250" s="70"/>
      <c r="I250" s="70"/>
      <c r="J250" s="70"/>
      <c r="K250" s="70">
        <v>0</v>
      </c>
      <c r="L250" s="71">
        <v>3</v>
      </c>
      <c r="M250" s="71"/>
      <c r="N250" s="72">
        <v>3</v>
      </c>
      <c r="O250" s="73"/>
      <c r="P250" s="74"/>
      <c r="Q250" s="75">
        <v>0</v>
      </c>
      <c r="R250" s="76"/>
      <c r="S250" s="76">
        <v>0</v>
      </c>
      <c r="T250" s="77">
        <v>2</v>
      </c>
      <c r="U250" s="78"/>
      <c r="V250" s="46">
        <f t="shared" si="6"/>
        <v>9</v>
      </c>
      <c r="W250" s="47">
        <f>LOOKUP(A250,'peso entidad'!$B$5:$B$49,'peso entidad'!$E$5:$E$49)</f>
        <v>0</v>
      </c>
      <c r="X250" s="47">
        <f t="shared" si="7"/>
        <v>9</v>
      </c>
    </row>
    <row r="251" spans="1:24" ht="15">
      <c r="A251" s="67" t="s">
        <v>381</v>
      </c>
      <c r="B251" s="68">
        <v>704</v>
      </c>
      <c r="C251" s="103" t="s">
        <v>78</v>
      </c>
      <c r="D251" s="104">
        <v>1095330000</v>
      </c>
      <c r="E251" s="69"/>
      <c r="F251" s="69"/>
      <c r="G251" s="69">
        <v>1</v>
      </c>
      <c r="H251" s="70"/>
      <c r="I251" s="70"/>
      <c r="J251" s="70"/>
      <c r="K251" s="70">
        <v>0</v>
      </c>
      <c r="L251" s="71">
        <v>3</v>
      </c>
      <c r="M251" s="71"/>
      <c r="N251" s="85">
        <v>3</v>
      </c>
      <c r="O251" s="72"/>
      <c r="P251" s="74"/>
      <c r="Q251" s="75">
        <v>0</v>
      </c>
      <c r="R251" s="76"/>
      <c r="S251" s="76">
        <v>0</v>
      </c>
      <c r="T251" s="77">
        <v>2</v>
      </c>
      <c r="U251" s="78"/>
      <c r="V251" s="46">
        <f t="shared" si="6"/>
        <v>9</v>
      </c>
      <c r="W251" s="47">
        <f>LOOKUP(A251,'peso entidad'!$B$5:$B$49,'peso entidad'!$E$5:$E$49)</f>
        <v>0</v>
      </c>
      <c r="X251" s="47">
        <f t="shared" si="7"/>
        <v>9</v>
      </c>
    </row>
    <row r="252" spans="1:24" ht="19.5">
      <c r="A252" s="67" t="s">
        <v>385</v>
      </c>
      <c r="B252" s="68">
        <v>726</v>
      </c>
      <c r="C252" s="103" t="s">
        <v>213</v>
      </c>
      <c r="D252" s="104">
        <v>653083153</v>
      </c>
      <c r="E252" s="69"/>
      <c r="F252" s="69"/>
      <c r="G252" s="69">
        <v>1</v>
      </c>
      <c r="H252" s="70"/>
      <c r="I252" s="70"/>
      <c r="J252" s="70">
        <v>1</v>
      </c>
      <c r="K252" s="70"/>
      <c r="L252" s="71"/>
      <c r="M252" s="71">
        <v>2</v>
      </c>
      <c r="N252" s="72">
        <v>3</v>
      </c>
      <c r="O252" s="73"/>
      <c r="P252" s="74"/>
      <c r="Q252" s="75">
        <v>0</v>
      </c>
      <c r="R252" s="76"/>
      <c r="S252" s="76">
        <v>0</v>
      </c>
      <c r="T252" s="77">
        <v>2</v>
      </c>
      <c r="U252" s="78"/>
      <c r="V252" s="46">
        <f t="shared" si="6"/>
        <v>9</v>
      </c>
      <c r="W252" s="47">
        <f>LOOKUP(A252,'peso entidad'!$B$5:$B$49,'peso entidad'!$E$5:$E$49)</f>
        <v>0</v>
      </c>
      <c r="X252" s="47">
        <f t="shared" si="7"/>
        <v>9</v>
      </c>
    </row>
    <row r="253" spans="1:24" ht="23.25">
      <c r="A253" s="67" t="s">
        <v>359</v>
      </c>
      <c r="B253" s="68">
        <v>788</v>
      </c>
      <c r="C253" s="103" t="s">
        <v>272</v>
      </c>
      <c r="D253" s="104">
        <v>7254396000</v>
      </c>
      <c r="E253" s="69"/>
      <c r="F253" s="69"/>
      <c r="G253" s="69">
        <v>1</v>
      </c>
      <c r="H253" s="70"/>
      <c r="I253" s="70"/>
      <c r="J253" s="70">
        <v>1</v>
      </c>
      <c r="K253" s="70"/>
      <c r="L253" s="71"/>
      <c r="M253" s="71">
        <v>2</v>
      </c>
      <c r="N253" s="72">
        <v>3</v>
      </c>
      <c r="O253" s="73"/>
      <c r="P253" s="74"/>
      <c r="Q253" s="75">
        <v>0</v>
      </c>
      <c r="R253" s="76"/>
      <c r="S253" s="76">
        <v>0</v>
      </c>
      <c r="T253" s="77">
        <v>2</v>
      </c>
      <c r="U253" s="78"/>
      <c r="V253" s="46">
        <f t="shared" si="6"/>
        <v>9</v>
      </c>
      <c r="W253" s="47">
        <f>LOOKUP(A253,'peso entidad'!$B$5:$B$49,'peso entidad'!$E$5:$E$49)</f>
        <v>0</v>
      </c>
      <c r="X253" s="47">
        <f t="shared" si="7"/>
        <v>9</v>
      </c>
    </row>
    <row r="254" spans="1:24" ht="23.25">
      <c r="A254" s="67" t="s">
        <v>359</v>
      </c>
      <c r="B254" s="68">
        <v>793</v>
      </c>
      <c r="C254" s="103" t="s">
        <v>277</v>
      </c>
      <c r="D254" s="104">
        <v>8307930200</v>
      </c>
      <c r="E254" s="69"/>
      <c r="F254" s="69"/>
      <c r="G254" s="69">
        <v>1</v>
      </c>
      <c r="H254" s="70"/>
      <c r="I254" s="70"/>
      <c r="J254" s="70">
        <v>1</v>
      </c>
      <c r="K254" s="70"/>
      <c r="L254" s="71">
        <v>3</v>
      </c>
      <c r="M254" s="71"/>
      <c r="N254" s="72">
        <v>3</v>
      </c>
      <c r="O254" s="73"/>
      <c r="P254" s="74"/>
      <c r="Q254" s="75">
        <v>0</v>
      </c>
      <c r="R254" s="76"/>
      <c r="S254" s="76">
        <v>0</v>
      </c>
      <c r="T254" s="77"/>
      <c r="U254" s="78">
        <v>1</v>
      </c>
      <c r="V254" s="46">
        <f t="shared" si="6"/>
        <v>9</v>
      </c>
      <c r="W254" s="47">
        <f>LOOKUP(A254,'peso entidad'!$B$5:$B$49,'peso entidad'!$E$5:$E$49)</f>
        <v>0</v>
      </c>
      <c r="X254" s="47">
        <f t="shared" si="7"/>
        <v>9</v>
      </c>
    </row>
    <row r="255" spans="1:24" ht="28.5">
      <c r="A255" s="67" t="s">
        <v>385</v>
      </c>
      <c r="B255" s="68">
        <v>798</v>
      </c>
      <c r="C255" s="103" t="s">
        <v>282</v>
      </c>
      <c r="D255" s="104">
        <v>749631276</v>
      </c>
      <c r="E255" s="69"/>
      <c r="F255" s="69"/>
      <c r="G255" s="69">
        <v>1</v>
      </c>
      <c r="H255" s="70"/>
      <c r="I255" s="70"/>
      <c r="J255" s="70">
        <v>1</v>
      </c>
      <c r="K255" s="70"/>
      <c r="L255" s="71"/>
      <c r="M255" s="71">
        <v>2</v>
      </c>
      <c r="N255" s="72">
        <v>3</v>
      </c>
      <c r="O255" s="73"/>
      <c r="P255" s="74"/>
      <c r="Q255" s="75">
        <v>0</v>
      </c>
      <c r="R255" s="76"/>
      <c r="S255" s="76">
        <v>0</v>
      </c>
      <c r="T255" s="77">
        <v>2</v>
      </c>
      <c r="U255" s="78"/>
      <c r="V255" s="46">
        <f t="shared" si="6"/>
        <v>9</v>
      </c>
      <c r="W255" s="47">
        <f>LOOKUP(A255,'peso entidad'!$B$5:$B$49,'peso entidad'!$E$5:$E$49)</f>
        <v>0</v>
      </c>
      <c r="X255" s="47">
        <f t="shared" si="7"/>
        <v>9</v>
      </c>
    </row>
    <row r="256" spans="1:24" ht="15">
      <c r="A256" s="67" t="s">
        <v>385</v>
      </c>
      <c r="B256" s="68">
        <v>799</v>
      </c>
      <c r="C256" s="103" t="s">
        <v>283</v>
      </c>
      <c r="D256" s="104">
        <v>1036593852</v>
      </c>
      <c r="E256" s="69"/>
      <c r="F256" s="69"/>
      <c r="G256" s="69">
        <v>1</v>
      </c>
      <c r="H256" s="70"/>
      <c r="I256" s="70"/>
      <c r="J256" s="70"/>
      <c r="K256" s="70">
        <v>0</v>
      </c>
      <c r="L256" s="71">
        <v>3</v>
      </c>
      <c r="M256" s="71"/>
      <c r="N256" s="72">
        <v>3</v>
      </c>
      <c r="O256" s="73"/>
      <c r="P256" s="74"/>
      <c r="Q256" s="75">
        <v>0</v>
      </c>
      <c r="R256" s="76"/>
      <c r="S256" s="76">
        <v>0</v>
      </c>
      <c r="T256" s="77">
        <v>2</v>
      </c>
      <c r="U256" s="78"/>
      <c r="V256" s="46">
        <f t="shared" si="6"/>
        <v>9</v>
      </c>
      <c r="W256" s="47">
        <f>LOOKUP(A256,'peso entidad'!$B$5:$B$49,'peso entidad'!$E$5:$E$49)</f>
        <v>0</v>
      </c>
      <c r="X256" s="47">
        <f t="shared" si="7"/>
        <v>9</v>
      </c>
    </row>
    <row r="257" spans="1:24" ht="28.5">
      <c r="A257" s="67" t="s">
        <v>359</v>
      </c>
      <c r="B257" s="68">
        <v>812</v>
      </c>
      <c r="C257" s="103" t="s">
        <v>296</v>
      </c>
      <c r="D257" s="104">
        <v>14027508000</v>
      </c>
      <c r="E257" s="69"/>
      <c r="F257" s="69"/>
      <c r="G257" s="69">
        <v>1</v>
      </c>
      <c r="H257" s="70"/>
      <c r="I257" s="70"/>
      <c r="J257" s="70"/>
      <c r="K257" s="70">
        <v>0</v>
      </c>
      <c r="L257" s="71">
        <v>3</v>
      </c>
      <c r="M257" s="71"/>
      <c r="N257" s="72">
        <v>3</v>
      </c>
      <c r="O257" s="73"/>
      <c r="P257" s="74"/>
      <c r="Q257" s="75">
        <v>0</v>
      </c>
      <c r="R257" s="76"/>
      <c r="S257" s="76">
        <v>0</v>
      </c>
      <c r="T257" s="77">
        <v>2</v>
      </c>
      <c r="U257" s="78"/>
      <c r="V257" s="46">
        <f t="shared" si="6"/>
        <v>9</v>
      </c>
      <c r="W257" s="47">
        <f>LOOKUP(A257,'peso entidad'!$B$5:$B$49,'peso entidad'!$E$5:$E$49)</f>
        <v>0</v>
      </c>
      <c r="X257" s="47">
        <f t="shared" si="7"/>
        <v>9</v>
      </c>
    </row>
    <row r="258" spans="1:24" ht="19.5">
      <c r="A258" s="67" t="s">
        <v>379</v>
      </c>
      <c r="B258" s="68">
        <v>824</v>
      </c>
      <c r="C258" s="103" t="s">
        <v>307</v>
      </c>
      <c r="D258" s="104">
        <v>5546000000</v>
      </c>
      <c r="E258" s="69"/>
      <c r="F258" s="69"/>
      <c r="G258" s="69">
        <v>1</v>
      </c>
      <c r="H258" s="70"/>
      <c r="I258" s="70"/>
      <c r="J258" s="70">
        <v>1</v>
      </c>
      <c r="K258" s="70"/>
      <c r="L258" s="71"/>
      <c r="M258" s="71">
        <v>2</v>
      </c>
      <c r="N258" s="72">
        <v>3</v>
      </c>
      <c r="O258" s="73"/>
      <c r="P258" s="74"/>
      <c r="Q258" s="75">
        <v>0</v>
      </c>
      <c r="R258" s="76"/>
      <c r="S258" s="76">
        <v>0</v>
      </c>
      <c r="T258" s="77">
        <v>2</v>
      </c>
      <c r="U258" s="78"/>
      <c r="V258" s="46">
        <f t="shared" si="6"/>
        <v>9</v>
      </c>
      <c r="W258" s="47">
        <f>LOOKUP(A258,'peso entidad'!$B$5:$B$49,'peso entidad'!$E$5:$E$49)</f>
        <v>0</v>
      </c>
      <c r="X258" s="47">
        <f t="shared" si="7"/>
        <v>9</v>
      </c>
    </row>
    <row r="259" spans="1:24" ht="19.5">
      <c r="A259" s="67" t="s">
        <v>379</v>
      </c>
      <c r="B259" s="68">
        <v>825</v>
      </c>
      <c r="C259" s="103" t="s">
        <v>308</v>
      </c>
      <c r="D259" s="104">
        <v>4035000000</v>
      </c>
      <c r="E259" s="69"/>
      <c r="F259" s="69"/>
      <c r="G259" s="69">
        <v>1</v>
      </c>
      <c r="H259" s="70"/>
      <c r="I259" s="70"/>
      <c r="J259" s="70">
        <v>1</v>
      </c>
      <c r="K259" s="70"/>
      <c r="L259" s="71"/>
      <c r="M259" s="71">
        <v>2</v>
      </c>
      <c r="N259" s="72">
        <v>3</v>
      </c>
      <c r="O259" s="73"/>
      <c r="P259" s="74"/>
      <c r="Q259" s="75">
        <v>0</v>
      </c>
      <c r="R259" s="76"/>
      <c r="S259" s="76">
        <v>0</v>
      </c>
      <c r="T259" s="77">
        <v>2</v>
      </c>
      <c r="U259" s="78"/>
      <c r="V259" s="46">
        <f t="shared" si="6"/>
        <v>9</v>
      </c>
      <c r="W259" s="47">
        <f>LOOKUP(A259,'peso entidad'!$B$5:$B$49,'peso entidad'!$E$5:$E$49)</f>
        <v>0</v>
      </c>
      <c r="X259" s="47">
        <f t="shared" si="7"/>
        <v>9</v>
      </c>
    </row>
    <row r="260" spans="1:24" ht="19.5">
      <c r="A260" s="67" t="s">
        <v>379</v>
      </c>
      <c r="B260" s="68">
        <v>830</v>
      </c>
      <c r="C260" s="103" t="s">
        <v>313</v>
      </c>
      <c r="D260" s="104">
        <v>23782806666</v>
      </c>
      <c r="E260" s="69">
        <v>6</v>
      </c>
      <c r="F260" s="69"/>
      <c r="G260" s="69"/>
      <c r="H260" s="70"/>
      <c r="I260" s="70"/>
      <c r="J260" s="70">
        <v>1</v>
      </c>
      <c r="K260" s="70"/>
      <c r="L260" s="71"/>
      <c r="M260" s="71">
        <v>2</v>
      </c>
      <c r="N260" s="72"/>
      <c r="O260" s="73"/>
      <c r="P260" s="74"/>
      <c r="Q260" s="75">
        <v>0</v>
      </c>
      <c r="R260" s="76"/>
      <c r="S260" s="76">
        <v>0</v>
      </c>
      <c r="T260" s="77"/>
      <c r="U260" s="78"/>
      <c r="V260" s="46">
        <f t="shared" si="6"/>
        <v>9</v>
      </c>
      <c r="W260" s="47">
        <f>LOOKUP(A260,'peso entidad'!$B$5:$B$49,'peso entidad'!$E$5:$E$49)</f>
        <v>0</v>
      </c>
      <c r="X260" s="47">
        <f t="shared" si="7"/>
        <v>9</v>
      </c>
    </row>
    <row r="261" spans="1:24" ht="28.5">
      <c r="A261" s="67" t="s">
        <v>376</v>
      </c>
      <c r="B261" s="68">
        <v>865</v>
      </c>
      <c r="C261" s="103" t="s">
        <v>93</v>
      </c>
      <c r="D261" s="104">
        <v>16220000000</v>
      </c>
      <c r="E261" s="69"/>
      <c r="F261" s="69"/>
      <c r="G261" s="69">
        <v>1</v>
      </c>
      <c r="H261" s="70">
        <v>3</v>
      </c>
      <c r="I261" s="70"/>
      <c r="J261" s="70"/>
      <c r="K261" s="70"/>
      <c r="L261" s="71">
        <v>3</v>
      </c>
      <c r="M261" s="71"/>
      <c r="N261" s="72"/>
      <c r="O261" s="73"/>
      <c r="P261" s="74"/>
      <c r="Q261" s="75">
        <v>0</v>
      </c>
      <c r="R261" s="76">
        <v>2</v>
      </c>
      <c r="S261" s="76"/>
      <c r="T261" s="77"/>
      <c r="U261" s="78"/>
      <c r="V261" s="46">
        <f t="shared" si="6"/>
        <v>9</v>
      </c>
      <c r="W261" s="47">
        <f>LOOKUP(A261,'peso entidad'!$B$5:$B$49,'peso entidad'!$E$5:$E$49)</f>
        <v>0</v>
      </c>
      <c r="X261" s="47">
        <f t="shared" si="7"/>
        <v>9</v>
      </c>
    </row>
    <row r="262" spans="1:24" ht="23.25">
      <c r="A262" s="67" t="s">
        <v>383</v>
      </c>
      <c r="B262" s="68">
        <v>908</v>
      </c>
      <c r="C262" s="103" t="s">
        <v>132</v>
      </c>
      <c r="D262" s="104">
        <v>30630000000</v>
      </c>
      <c r="E262" s="69"/>
      <c r="F262" s="69"/>
      <c r="G262" s="69">
        <v>1</v>
      </c>
      <c r="H262" s="70"/>
      <c r="I262" s="70"/>
      <c r="J262" s="70"/>
      <c r="K262" s="70">
        <v>0</v>
      </c>
      <c r="L262" s="71"/>
      <c r="M262" s="71">
        <v>2</v>
      </c>
      <c r="N262" s="72">
        <v>3</v>
      </c>
      <c r="O262" s="73"/>
      <c r="P262" s="74"/>
      <c r="Q262" s="75">
        <v>0</v>
      </c>
      <c r="R262" s="76"/>
      <c r="S262" s="76">
        <v>0</v>
      </c>
      <c r="T262" s="77"/>
      <c r="U262" s="78">
        <v>3</v>
      </c>
      <c r="V262" s="46">
        <f t="shared" si="6"/>
        <v>9</v>
      </c>
      <c r="W262" s="47">
        <f>LOOKUP(A262,'peso entidad'!$B$5:$B$49,'peso entidad'!$E$5:$E$49)</f>
        <v>0</v>
      </c>
      <c r="X262" s="47">
        <f t="shared" si="7"/>
        <v>9</v>
      </c>
    </row>
    <row r="263" spans="1:24" ht="23.25">
      <c r="A263" s="67" t="s">
        <v>362</v>
      </c>
      <c r="B263" s="68">
        <v>912</v>
      </c>
      <c r="C263" s="103" t="s">
        <v>135</v>
      </c>
      <c r="D263" s="104">
        <v>511000000</v>
      </c>
      <c r="E263" s="69"/>
      <c r="F263" s="69"/>
      <c r="G263" s="69">
        <v>1</v>
      </c>
      <c r="H263" s="70">
        <v>3</v>
      </c>
      <c r="I263" s="70"/>
      <c r="J263" s="70"/>
      <c r="K263" s="70"/>
      <c r="L263" s="71"/>
      <c r="M263" s="71">
        <v>2</v>
      </c>
      <c r="N263" s="72">
        <v>3</v>
      </c>
      <c r="O263" s="73"/>
      <c r="P263" s="74"/>
      <c r="Q263" s="75">
        <v>0</v>
      </c>
      <c r="R263" s="76"/>
      <c r="S263" s="76">
        <v>0</v>
      </c>
      <c r="T263" s="77"/>
      <c r="U263" s="78"/>
      <c r="V263" s="46">
        <f aca="true" t="shared" si="8" ref="V263:V326">SUM(E263:U263)</f>
        <v>9</v>
      </c>
      <c r="W263" s="47">
        <f>LOOKUP(A263,'peso entidad'!$B$5:$B$49,'peso entidad'!$E$5:$E$49)</f>
        <v>0</v>
      </c>
      <c r="X263" s="47">
        <f aca="true" t="shared" si="9" ref="X263:X326">SUM(V263:W263)</f>
        <v>9</v>
      </c>
    </row>
    <row r="264" spans="1:24" ht="15">
      <c r="A264" s="67" t="s">
        <v>365</v>
      </c>
      <c r="B264" s="68">
        <v>14</v>
      </c>
      <c r="C264" s="106" t="s">
        <v>430</v>
      </c>
      <c r="D264" s="107">
        <v>6735348542</v>
      </c>
      <c r="E264" s="69"/>
      <c r="F264" s="69"/>
      <c r="G264" s="69">
        <v>1</v>
      </c>
      <c r="H264" s="70"/>
      <c r="I264" s="70"/>
      <c r="J264" s="70"/>
      <c r="K264" s="70">
        <v>0</v>
      </c>
      <c r="L264" s="71"/>
      <c r="M264" s="71">
        <v>2</v>
      </c>
      <c r="N264" s="72">
        <v>3</v>
      </c>
      <c r="O264" s="73"/>
      <c r="P264" s="74"/>
      <c r="Q264" s="75">
        <v>0</v>
      </c>
      <c r="R264" s="76"/>
      <c r="S264" s="76">
        <v>0</v>
      </c>
      <c r="T264" s="77">
        <v>2</v>
      </c>
      <c r="U264" s="78"/>
      <c r="V264" s="46">
        <f t="shared" si="8"/>
        <v>8</v>
      </c>
      <c r="W264" s="47">
        <f>LOOKUP(A264,'peso entidad'!$B$5:$B$49,'peso entidad'!$E$5:$E$49)</f>
        <v>1</v>
      </c>
      <c r="X264" s="47">
        <f t="shared" si="9"/>
        <v>9</v>
      </c>
    </row>
    <row r="265" spans="1:24" ht="15">
      <c r="A265" s="67" t="s">
        <v>354</v>
      </c>
      <c r="B265" s="68">
        <v>34</v>
      </c>
      <c r="C265" s="103" t="s">
        <v>437</v>
      </c>
      <c r="D265" s="104">
        <v>4619047877</v>
      </c>
      <c r="E265" s="69"/>
      <c r="F265" s="69"/>
      <c r="G265" s="69">
        <v>1</v>
      </c>
      <c r="H265" s="70"/>
      <c r="I265" s="70"/>
      <c r="J265" s="70"/>
      <c r="K265" s="70">
        <v>0</v>
      </c>
      <c r="L265" s="71"/>
      <c r="M265" s="71">
        <v>2</v>
      </c>
      <c r="N265" s="72">
        <v>3</v>
      </c>
      <c r="O265" s="73"/>
      <c r="P265" s="74"/>
      <c r="Q265" s="75">
        <v>0</v>
      </c>
      <c r="R265" s="76"/>
      <c r="S265" s="76">
        <v>0</v>
      </c>
      <c r="T265" s="77">
        <v>2</v>
      </c>
      <c r="U265" s="78"/>
      <c r="V265" s="46">
        <f t="shared" si="8"/>
        <v>8</v>
      </c>
      <c r="W265" s="47">
        <f>LOOKUP(A265,'peso entidad'!$B$5:$B$49,'peso entidad'!$E$5:$E$49)</f>
        <v>1</v>
      </c>
      <c r="X265" s="47">
        <f t="shared" si="9"/>
        <v>9</v>
      </c>
    </row>
    <row r="266" spans="1:24" ht="23.25">
      <c r="A266" s="67" t="s">
        <v>371</v>
      </c>
      <c r="B266" s="68">
        <v>188</v>
      </c>
      <c r="C266" s="103" t="s">
        <v>464</v>
      </c>
      <c r="D266" s="104">
        <v>24365906798</v>
      </c>
      <c r="E266" s="69"/>
      <c r="F266" s="69"/>
      <c r="G266" s="69">
        <v>1</v>
      </c>
      <c r="H266" s="70"/>
      <c r="I266" s="70"/>
      <c r="J266" s="70"/>
      <c r="K266" s="70">
        <v>0</v>
      </c>
      <c r="L266" s="71"/>
      <c r="M266" s="71">
        <v>2</v>
      </c>
      <c r="N266" s="72">
        <v>3</v>
      </c>
      <c r="O266" s="73"/>
      <c r="P266" s="74"/>
      <c r="Q266" s="75">
        <v>0</v>
      </c>
      <c r="R266" s="76"/>
      <c r="S266" s="76">
        <v>0</v>
      </c>
      <c r="T266" s="77">
        <v>2</v>
      </c>
      <c r="U266" s="78"/>
      <c r="V266" s="46">
        <f t="shared" si="8"/>
        <v>8</v>
      </c>
      <c r="W266" s="47">
        <f>LOOKUP(A266,'peso entidad'!$B$5:$B$49,'peso entidad'!$E$5:$E$49)</f>
        <v>1</v>
      </c>
      <c r="X266" s="47">
        <f t="shared" si="9"/>
        <v>9</v>
      </c>
    </row>
    <row r="267" spans="1:24" ht="28.5">
      <c r="A267" s="67" t="s">
        <v>368</v>
      </c>
      <c r="B267" s="68">
        <v>272</v>
      </c>
      <c r="C267" s="103" t="s">
        <v>478</v>
      </c>
      <c r="D267" s="104">
        <v>3020133000</v>
      </c>
      <c r="E267" s="69"/>
      <c r="F267" s="69"/>
      <c r="G267" s="69">
        <v>1</v>
      </c>
      <c r="H267" s="70"/>
      <c r="I267" s="70"/>
      <c r="J267" s="70"/>
      <c r="K267" s="70">
        <v>0</v>
      </c>
      <c r="L267" s="71"/>
      <c r="M267" s="71">
        <v>2</v>
      </c>
      <c r="N267" s="72">
        <v>3</v>
      </c>
      <c r="O267" s="73"/>
      <c r="P267" s="74"/>
      <c r="Q267" s="75">
        <v>0</v>
      </c>
      <c r="R267" s="76"/>
      <c r="S267" s="76">
        <v>0</v>
      </c>
      <c r="T267" s="77">
        <v>2</v>
      </c>
      <c r="U267" s="78"/>
      <c r="V267" s="46">
        <f t="shared" si="8"/>
        <v>8</v>
      </c>
      <c r="W267" s="47">
        <f>LOOKUP(A267,'peso entidad'!$B$5:$B$49,'peso entidad'!$E$5:$E$49)</f>
        <v>1</v>
      </c>
      <c r="X267" s="47">
        <f t="shared" si="9"/>
        <v>9</v>
      </c>
    </row>
    <row r="268" spans="1:24" ht="23.25">
      <c r="A268" s="67" t="s">
        <v>371</v>
      </c>
      <c r="B268" s="68">
        <v>388</v>
      </c>
      <c r="C268" s="103" t="s">
        <v>5</v>
      </c>
      <c r="D268" s="104">
        <v>301269020</v>
      </c>
      <c r="E268" s="69"/>
      <c r="F268" s="69"/>
      <c r="G268" s="69">
        <v>1</v>
      </c>
      <c r="H268" s="70"/>
      <c r="I268" s="70"/>
      <c r="J268" s="70"/>
      <c r="K268" s="70">
        <v>0</v>
      </c>
      <c r="L268" s="71"/>
      <c r="M268" s="71">
        <v>2</v>
      </c>
      <c r="N268" s="72">
        <v>3</v>
      </c>
      <c r="O268" s="73"/>
      <c r="P268" s="74"/>
      <c r="Q268" s="75">
        <v>0</v>
      </c>
      <c r="R268" s="76"/>
      <c r="S268" s="76">
        <v>0</v>
      </c>
      <c r="T268" s="77">
        <v>2</v>
      </c>
      <c r="U268" s="78"/>
      <c r="V268" s="46">
        <f t="shared" si="8"/>
        <v>8</v>
      </c>
      <c r="W268" s="47">
        <f>LOOKUP(A268,'peso entidad'!$B$5:$B$49,'peso entidad'!$E$5:$E$49)</f>
        <v>1</v>
      </c>
      <c r="X268" s="47">
        <f t="shared" si="9"/>
        <v>9</v>
      </c>
    </row>
    <row r="269" spans="1:24" ht="23.25">
      <c r="A269" s="67" t="s">
        <v>371</v>
      </c>
      <c r="B269" s="68">
        <v>389</v>
      </c>
      <c r="C269" s="103" t="s">
        <v>6</v>
      </c>
      <c r="D269" s="104">
        <v>14001856782</v>
      </c>
      <c r="E269" s="69"/>
      <c r="F269" s="69"/>
      <c r="G269" s="69">
        <v>1</v>
      </c>
      <c r="H269" s="70"/>
      <c r="I269" s="70"/>
      <c r="J269" s="70"/>
      <c r="K269" s="70">
        <v>0</v>
      </c>
      <c r="L269" s="71"/>
      <c r="M269" s="71">
        <v>2</v>
      </c>
      <c r="N269" s="72">
        <v>3</v>
      </c>
      <c r="O269" s="73"/>
      <c r="P269" s="74"/>
      <c r="Q269" s="75">
        <v>0</v>
      </c>
      <c r="R269" s="76"/>
      <c r="S269" s="76">
        <v>0</v>
      </c>
      <c r="T269" s="77">
        <v>2</v>
      </c>
      <c r="U269" s="78"/>
      <c r="V269" s="46">
        <f t="shared" si="8"/>
        <v>8</v>
      </c>
      <c r="W269" s="47">
        <f>LOOKUP(A269,'peso entidad'!$B$5:$B$49,'peso entidad'!$E$5:$E$49)</f>
        <v>1</v>
      </c>
      <c r="X269" s="47">
        <f t="shared" si="9"/>
        <v>9</v>
      </c>
    </row>
    <row r="270" spans="1:24" ht="23.25">
      <c r="A270" s="67" t="s">
        <v>363</v>
      </c>
      <c r="B270" s="68">
        <v>429</v>
      </c>
      <c r="C270" s="103" t="s">
        <v>437</v>
      </c>
      <c r="D270" s="104">
        <v>15544799512</v>
      </c>
      <c r="E270" s="69"/>
      <c r="F270" s="69"/>
      <c r="G270" s="69">
        <v>1</v>
      </c>
      <c r="H270" s="70"/>
      <c r="I270" s="70"/>
      <c r="J270" s="70"/>
      <c r="K270" s="70">
        <v>0</v>
      </c>
      <c r="L270" s="71"/>
      <c r="M270" s="71">
        <v>2</v>
      </c>
      <c r="N270" s="72">
        <v>3</v>
      </c>
      <c r="O270" s="73"/>
      <c r="P270" s="74"/>
      <c r="Q270" s="75">
        <v>0</v>
      </c>
      <c r="R270" s="76"/>
      <c r="S270" s="76">
        <v>0</v>
      </c>
      <c r="T270" s="77">
        <v>2</v>
      </c>
      <c r="U270" s="78"/>
      <c r="V270" s="46">
        <f t="shared" si="8"/>
        <v>8</v>
      </c>
      <c r="W270" s="47">
        <f>LOOKUP(A270,'peso entidad'!$B$5:$B$49,'peso entidad'!$E$5:$E$49)</f>
        <v>1</v>
      </c>
      <c r="X270" s="47">
        <f t="shared" si="9"/>
        <v>9</v>
      </c>
    </row>
    <row r="271" spans="1:24" ht="15">
      <c r="A271" s="67" t="s">
        <v>368</v>
      </c>
      <c r="B271" s="68">
        <v>483</v>
      </c>
      <c r="C271" s="103" t="s">
        <v>31</v>
      </c>
      <c r="D271" s="104">
        <v>10085000000</v>
      </c>
      <c r="E271" s="69"/>
      <c r="F271" s="69"/>
      <c r="G271" s="69">
        <v>1</v>
      </c>
      <c r="H271" s="70"/>
      <c r="I271" s="70"/>
      <c r="J271" s="70"/>
      <c r="K271" s="70">
        <v>0</v>
      </c>
      <c r="L271" s="71"/>
      <c r="M271" s="71">
        <v>2</v>
      </c>
      <c r="N271" s="72">
        <v>3</v>
      </c>
      <c r="O271" s="73"/>
      <c r="P271" s="74"/>
      <c r="Q271" s="75">
        <v>0</v>
      </c>
      <c r="R271" s="76"/>
      <c r="S271" s="76">
        <v>0</v>
      </c>
      <c r="T271" s="77">
        <v>2</v>
      </c>
      <c r="U271" s="78"/>
      <c r="V271" s="46">
        <f t="shared" si="8"/>
        <v>8</v>
      </c>
      <c r="W271" s="47">
        <f>LOOKUP(A271,'peso entidad'!$B$5:$B$49,'peso entidad'!$E$5:$E$49)</f>
        <v>1</v>
      </c>
      <c r="X271" s="47">
        <f t="shared" si="9"/>
        <v>9</v>
      </c>
    </row>
    <row r="272" spans="1:24" ht="19.5">
      <c r="A272" s="67" t="s">
        <v>368</v>
      </c>
      <c r="B272" s="68">
        <v>655</v>
      </c>
      <c r="C272" s="103" t="s">
        <v>49</v>
      </c>
      <c r="D272" s="104">
        <v>3600000000</v>
      </c>
      <c r="E272" s="69"/>
      <c r="F272" s="69"/>
      <c r="G272" s="69">
        <v>1</v>
      </c>
      <c r="H272" s="70"/>
      <c r="I272" s="70"/>
      <c r="J272" s="70"/>
      <c r="K272" s="70">
        <v>0</v>
      </c>
      <c r="L272" s="71"/>
      <c r="M272" s="71">
        <v>2</v>
      </c>
      <c r="N272" s="72">
        <v>3</v>
      </c>
      <c r="O272" s="73"/>
      <c r="P272" s="74"/>
      <c r="Q272" s="75">
        <v>0</v>
      </c>
      <c r="R272" s="76"/>
      <c r="S272" s="76">
        <v>0</v>
      </c>
      <c r="T272" s="77">
        <v>2</v>
      </c>
      <c r="U272" s="78"/>
      <c r="V272" s="46">
        <f t="shared" si="8"/>
        <v>8</v>
      </c>
      <c r="W272" s="47">
        <f>LOOKUP(A272,'peso entidad'!$B$5:$B$49,'peso entidad'!$E$5:$E$49)</f>
        <v>1</v>
      </c>
      <c r="X272" s="47">
        <f t="shared" si="9"/>
        <v>9</v>
      </c>
    </row>
    <row r="273" spans="1:24" ht="28.5">
      <c r="A273" s="67" t="s">
        <v>368</v>
      </c>
      <c r="B273" s="68">
        <v>687</v>
      </c>
      <c r="C273" s="103" t="s">
        <v>56</v>
      </c>
      <c r="D273" s="104">
        <v>1677417552</v>
      </c>
      <c r="E273" s="69"/>
      <c r="F273" s="69"/>
      <c r="G273" s="69">
        <v>1</v>
      </c>
      <c r="H273" s="70"/>
      <c r="I273" s="70"/>
      <c r="J273" s="70"/>
      <c r="K273" s="70">
        <v>0</v>
      </c>
      <c r="L273" s="71"/>
      <c r="M273" s="71">
        <v>2</v>
      </c>
      <c r="N273" s="72">
        <v>3</v>
      </c>
      <c r="O273" s="73"/>
      <c r="P273" s="74"/>
      <c r="Q273" s="75">
        <v>0</v>
      </c>
      <c r="R273" s="76"/>
      <c r="S273" s="76">
        <v>0</v>
      </c>
      <c r="T273" s="77">
        <v>2</v>
      </c>
      <c r="U273" s="78"/>
      <c r="V273" s="46">
        <f t="shared" si="8"/>
        <v>8</v>
      </c>
      <c r="W273" s="47">
        <f>LOOKUP(A273,'peso entidad'!$B$5:$B$49,'peso entidad'!$E$5:$E$49)</f>
        <v>1</v>
      </c>
      <c r="X273" s="47">
        <f t="shared" si="9"/>
        <v>9</v>
      </c>
    </row>
    <row r="274" spans="1:24" ht="19.5">
      <c r="A274" s="67" t="s">
        <v>366</v>
      </c>
      <c r="B274" s="68">
        <v>777</v>
      </c>
      <c r="C274" s="103" t="s">
        <v>263</v>
      </c>
      <c r="D274" s="104">
        <v>4000000</v>
      </c>
      <c r="E274" s="69"/>
      <c r="F274" s="69"/>
      <c r="G274" s="69">
        <v>1</v>
      </c>
      <c r="H274" s="70"/>
      <c r="I274" s="70"/>
      <c r="J274" s="70"/>
      <c r="K274" s="70">
        <v>0</v>
      </c>
      <c r="L274" s="71"/>
      <c r="M274" s="71">
        <v>2</v>
      </c>
      <c r="N274" s="72">
        <v>3</v>
      </c>
      <c r="O274" s="73"/>
      <c r="P274" s="74"/>
      <c r="Q274" s="75">
        <v>0</v>
      </c>
      <c r="R274" s="76"/>
      <c r="S274" s="76">
        <v>0</v>
      </c>
      <c r="T274" s="77">
        <v>2</v>
      </c>
      <c r="U274" s="78"/>
      <c r="V274" s="46">
        <f t="shared" si="8"/>
        <v>8</v>
      </c>
      <c r="W274" s="47">
        <f>LOOKUP(A274,'peso entidad'!$B$5:$B$49,'peso entidad'!$E$5:$E$49)</f>
        <v>1</v>
      </c>
      <c r="X274" s="47">
        <f t="shared" si="9"/>
        <v>9</v>
      </c>
    </row>
    <row r="275" spans="1:24" ht="19.5">
      <c r="A275" s="67" t="s">
        <v>366</v>
      </c>
      <c r="B275" s="68">
        <v>784</v>
      </c>
      <c r="C275" s="103" t="s">
        <v>268</v>
      </c>
      <c r="D275" s="104">
        <v>4512100000</v>
      </c>
      <c r="E275" s="69"/>
      <c r="F275" s="69"/>
      <c r="G275" s="69">
        <v>1</v>
      </c>
      <c r="H275" s="70"/>
      <c r="I275" s="70"/>
      <c r="J275" s="70"/>
      <c r="K275" s="70">
        <v>0</v>
      </c>
      <c r="L275" s="71"/>
      <c r="M275" s="71">
        <v>2</v>
      </c>
      <c r="N275" s="72">
        <v>3</v>
      </c>
      <c r="O275" s="73"/>
      <c r="P275" s="74"/>
      <c r="Q275" s="75">
        <v>0</v>
      </c>
      <c r="R275" s="76"/>
      <c r="S275" s="76">
        <v>0</v>
      </c>
      <c r="T275" s="77">
        <v>2</v>
      </c>
      <c r="U275" s="78"/>
      <c r="V275" s="46">
        <f t="shared" si="8"/>
        <v>8</v>
      </c>
      <c r="W275" s="47">
        <f>LOOKUP(A275,'peso entidad'!$B$5:$B$49,'peso entidad'!$E$5:$E$49)</f>
        <v>1</v>
      </c>
      <c r="X275" s="47">
        <f t="shared" si="9"/>
        <v>9</v>
      </c>
    </row>
    <row r="276" spans="1:24" ht="19.5">
      <c r="A276" s="67" t="s">
        <v>367</v>
      </c>
      <c r="B276" s="68">
        <v>811</v>
      </c>
      <c r="C276" s="103" t="s">
        <v>295</v>
      </c>
      <c r="D276" s="104">
        <v>23687557551</v>
      </c>
      <c r="E276" s="69"/>
      <c r="F276" s="69"/>
      <c r="G276" s="69">
        <v>1</v>
      </c>
      <c r="H276" s="70"/>
      <c r="I276" s="70"/>
      <c r="J276" s="70">
        <v>1</v>
      </c>
      <c r="K276" s="70"/>
      <c r="L276" s="71"/>
      <c r="M276" s="71">
        <v>2</v>
      </c>
      <c r="N276" s="72">
        <v>3</v>
      </c>
      <c r="O276" s="73"/>
      <c r="P276" s="74"/>
      <c r="Q276" s="75">
        <v>0</v>
      </c>
      <c r="R276" s="76"/>
      <c r="S276" s="76">
        <v>0</v>
      </c>
      <c r="T276" s="77"/>
      <c r="U276" s="78">
        <v>1</v>
      </c>
      <c r="V276" s="46">
        <f t="shared" si="8"/>
        <v>8</v>
      </c>
      <c r="W276" s="47">
        <f>LOOKUP(A276,'peso entidad'!$B$5:$B$49,'peso entidad'!$E$5:$E$49)</f>
        <v>1</v>
      </c>
      <c r="X276" s="47">
        <f t="shared" si="9"/>
        <v>9</v>
      </c>
    </row>
    <row r="277" spans="1:24" ht="23.25">
      <c r="A277" s="67" t="s">
        <v>361</v>
      </c>
      <c r="B277" s="68">
        <v>862</v>
      </c>
      <c r="C277" s="103" t="s">
        <v>332</v>
      </c>
      <c r="D277" s="104">
        <v>500000000</v>
      </c>
      <c r="E277" s="69"/>
      <c r="F277" s="69"/>
      <c r="G277" s="69">
        <v>1</v>
      </c>
      <c r="H277" s="70"/>
      <c r="I277" s="70"/>
      <c r="J277" s="70">
        <v>1</v>
      </c>
      <c r="K277" s="70"/>
      <c r="L277" s="71"/>
      <c r="M277" s="71">
        <v>2</v>
      </c>
      <c r="N277" s="72">
        <v>3</v>
      </c>
      <c r="O277" s="73"/>
      <c r="P277" s="74"/>
      <c r="Q277" s="75">
        <v>0</v>
      </c>
      <c r="R277" s="76"/>
      <c r="S277" s="76">
        <v>0</v>
      </c>
      <c r="T277" s="77"/>
      <c r="U277" s="78">
        <v>1</v>
      </c>
      <c r="V277" s="46">
        <f t="shared" si="8"/>
        <v>8</v>
      </c>
      <c r="W277" s="47">
        <f>LOOKUP(A277,'peso entidad'!$B$5:$B$49,'peso entidad'!$E$5:$E$49)</f>
        <v>1</v>
      </c>
      <c r="X277" s="47">
        <f t="shared" si="9"/>
        <v>9</v>
      </c>
    </row>
    <row r="278" spans="1:24" ht="23.25">
      <c r="A278" s="67" t="s">
        <v>371</v>
      </c>
      <c r="B278" s="68">
        <v>4150</v>
      </c>
      <c r="C278" s="103" t="s">
        <v>177</v>
      </c>
      <c r="D278" s="104">
        <v>23220750000</v>
      </c>
      <c r="E278" s="69"/>
      <c r="F278" s="69"/>
      <c r="G278" s="69">
        <v>1</v>
      </c>
      <c r="H278" s="70"/>
      <c r="I278" s="70"/>
      <c r="J278" s="70"/>
      <c r="K278" s="70">
        <v>0</v>
      </c>
      <c r="L278" s="71"/>
      <c r="M278" s="71">
        <v>2</v>
      </c>
      <c r="N278" s="72">
        <v>3</v>
      </c>
      <c r="O278" s="73"/>
      <c r="P278" s="74"/>
      <c r="Q278" s="75">
        <v>0</v>
      </c>
      <c r="R278" s="76"/>
      <c r="S278" s="76">
        <v>0</v>
      </c>
      <c r="T278" s="77">
        <v>2</v>
      </c>
      <c r="U278" s="78"/>
      <c r="V278" s="46">
        <f t="shared" si="8"/>
        <v>8</v>
      </c>
      <c r="W278" s="47">
        <f>LOOKUP(A278,'peso entidad'!$B$5:$B$49,'peso entidad'!$E$5:$E$49)</f>
        <v>1</v>
      </c>
      <c r="X278" s="47">
        <f t="shared" si="9"/>
        <v>9</v>
      </c>
    </row>
    <row r="279" spans="1:24" ht="19.5">
      <c r="A279" s="67" t="s">
        <v>368</v>
      </c>
      <c r="B279" s="68">
        <v>6036</v>
      </c>
      <c r="C279" s="103" t="s">
        <v>179</v>
      </c>
      <c r="D279" s="104">
        <v>8449868732</v>
      </c>
      <c r="E279" s="69"/>
      <c r="F279" s="69"/>
      <c r="G279" s="69">
        <v>1</v>
      </c>
      <c r="H279" s="70"/>
      <c r="I279" s="70"/>
      <c r="J279" s="70"/>
      <c r="K279" s="70">
        <v>0</v>
      </c>
      <c r="L279" s="71"/>
      <c r="M279" s="71">
        <v>2</v>
      </c>
      <c r="N279" s="72">
        <v>3</v>
      </c>
      <c r="O279" s="73"/>
      <c r="P279" s="74"/>
      <c r="Q279" s="75">
        <v>0</v>
      </c>
      <c r="R279" s="76"/>
      <c r="S279" s="76">
        <v>0</v>
      </c>
      <c r="T279" s="77">
        <v>2</v>
      </c>
      <c r="U279" s="78"/>
      <c r="V279" s="46">
        <f t="shared" si="8"/>
        <v>8</v>
      </c>
      <c r="W279" s="47">
        <f>LOOKUP(A279,'peso entidad'!$B$5:$B$49,'peso entidad'!$E$5:$E$49)</f>
        <v>1</v>
      </c>
      <c r="X279" s="47">
        <f t="shared" si="9"/>
        <v>9</v>
      </c>
    </row>
    <row r="280" spans="1:24" ht="15">
      <c r="A280" s="67" t="s">
        <v>368</v>
      </c>
      <c r="B280" s="68">
        <v>7379</v>
      </c>
      <c r="C280" s="103" t="s">
        <v>195</v>
      </c>
      <c r="D280" s="104">
        <v>12859000000</v>
      </c>
      <c r="E280" s="69"/>
      <c r="F280" s="69"/>
      <c r="G280" s="69">
        <v>1</v>
      </c>
      <c r="H280" s="70"/>
      <c r="I280" s="70"/>
      <c r="J280" s="70"/>
      <c r="K280" s="70">
        <v>0</v>
      </c>
      <c r="L280" s="71"/>
      <c r="M280" s="71">
        <v>2</v>
      </c>
      <c r="N280" s="72">
        <v>3</v>
      </c>
      <c r="O280" s="73"/>
      <c r="P280" s="74"/>
      <c r="Q280" s="75">
        <v>0</v>
      </c>
      <c r="R280" s="76"/>
      <c r="S280" s="76">
        <v>0</v>
      </c>
      <c r="T280" s="77">
        <v>2</v>
      </c>
      <c r="U280" s="78"/>
      <c r="V280" s="46">
        <f t="shared" si="8"/>
        <v>8</v>
      </c>
      <c r="W280" s="47">
        <f>LOOKUP(A280,'peso entidad'!$B$5:$B$49,'peso entidad'!$E$5:$E$49)</f>
        <v>1</v>
      </c>
      <c r="X280" s="47">
        <f t="shared" si="9"/>
        <v>9</v>
      </c>
    </row>
    <row r="281" spans="1:24" ht="34.5">
      <c r="A281" s="67" t="s">
        <v>346</v>
      </c>
      <c r="B281" s="68">
        <v>948</v>
      </c>
      <c r="C281" s="103" t="s">
        <v>101</v>
      </c>
      <c r="D281" s="104">
        <v>23000000000</v>
      </c>
      <c r="E281" s="69"/>
      <c r="F281" s="69"/>
      <c r="G281" s="69">
        <v>1</v>
      </c>
      <c r="H281" s="70"/>
      <c r="I281" s="70"/>
      <c r="J281" s="70"/>
      <c r="K281" s="70">
        <v>0</v>
      </c>
      <c r="L281" s="71">
        <v>3</v>
      </c>
      <c r="M281" s="71"/>
      <c r="N281" s="72"/>
      <c r="O281" s="73"/>
      <c r="P281" s="74"/>
      <c r="Q281" s="75">
        <v>0</v>
      </c>
      <c r="R281" s="76"/>
      <c r="S281" s="76">
        <v>0</v>
      </c>
      <c r="T281" s="77"/>
      <c r="U281" s="78"/>
      <c r="V281" s="46">
        <f t="shared" si="8"/>
        <v>4</v>
      </c>
      <c r="W281" s="47">
        <f>LOOKUP(A281,'peso entidad'!$B$5:$B$49,'peso entidad'!$E$5:$E$49)</f>
        <v>5</v>
      </c>
      <c r="X281" s="47">
        <f t="shared" si="9"/>
        <v>9</v>
      </c>
    </row>
    <row r="282" spans="1:24" ht="15">
      <c r="A282" s="67" t="s">
        <v>341</v>
      </c>
      <c r="B282" s="68">
        <v>11</v>
      </c>
      <c r="C282" s="109" t="s">
        <v>428</v>
      </c>
      <c r="D282" s="110">
        <v>1735411800</v>
      </c>
      <c r="E282" s="69"/>
      <c r="F282" s="69"/>
      <c r="G282" s="69">
        <v>1</v>
      </c>
      <c r="H282" s="70"/>
      <c r="I282" s="70"/>
      <c r="J282" s="70"/>
      <c r="K282" s="70">
        <v>0</v>
      </c>
      <c r="L282" s="71"/>
      <c r="M282" s="71">
        <v>2</v>
      </c>
      <c r="N282" s="72">
        <v>3</v>
      </c>
      <c r="O282" s="73"/>
      <c r="P282" s="74"/>
      <c r="Q282" s="75">
        <v>0</v>
      </c>
      <c r="R282" s="76"/>
      <c r="S282" s="76">
        <v>0</v>
      </c>
      <c r="T282" s="77">
        <v>2</v>
      </c>
      <c r="U282" s="78"/>
      <c r="V282" s="46">
        <f t="shared" si="8"/>
        <v>8</v>
      </c>
      <c r="W282" s="47">
        <f>LOOKUP(A282,'peso entidad'!$B$5:$B$49,'peso entidad'!$E$5:$E$49)</f>
        <v>0</v>
      </c>
      <c r="X282" s="47">
        <f t="shared" si="9"/>
        <v>8</v>
      </c>
    </row>
    <row r="283" spans="1:24" ht="23.25">
      <c r="A283" s="67" t="s">
        <v>386</v>
      </c>
      <c r="B283" s="68">
        <v>143</v>
      </c>
      <c r="C283" s="103" t="s">
        <v>460</v>
      </c>
      <c r="D283" s="104">
        <v>6850039128</v>
      </c>
      <c r="E283" s="69"/>
      <c r="F283" s="69"/>
      <c r="G283" s="69">
        <v>1</v>
      </c>
      <c r="H283" s="70"/>
      <c r="I283" s="70"/>
      <c r="J283" s="70"/>
      <c r="K283" s="70">
        <v>0</v>
      </c>
      <c r="L283" s="71"/>
      <c r="M283" s="71">
        <v>2</v>
      </c>
      <c r="N283" s="72">
        <v>3</v>
      </c>
      <c r="O283" s="73"/>
      <c r="P283" s="74"/>
      <c r="Q283" s="75">
        <v>0</v>
      </c>
      <c r="R283" s="76"/>
      <c r="S283" s="76">
        <v>0</v>
      </c>
      <c r="T283" s="77">
        <v>2</v>
      </c>
      <c r="U283" s="78"/>
      <c r="V283" s="46">
        <f t="shared" si="8"/>
        <v>8</v>
      </c>
      <c r="W283" s="47">
        <f>LOOKUP(A283,'peso entidad'!$B$5:$B$49,'peso entidad'!$E$5:$E$49)</f>
        <v>0</v>
      </c>
      <c r="X283" s="47">
        <f t="shared" si="9"/>
        <v>8</v>
      </c>
    </row>
    <row r="284" spans="1:24" ht="23.25">
      <c r="A284" s="67" t="s">
        <v>374</v>
      </c>
      <c r="B284" s="68">
        <v>209</v>
      </c>
      <c r="C284" s="103" t="s">
        <v>470</v>
      </c>
      <c r="D284" s="104">
        <v>7437349584</v>
      </c>
      <c r="E284" s="69"/>
      <c r="F284" s="69"/>
      <c r="G284" s="69">
        <v>1</v>
      </c>
      <c r="H284" s="70"/>
      <c r="I284" s="70"/>
      <c r="J284" s="70">
        <v>1</v>
      </c>
      <c r="K284" s="70"/>
      <c r="L284" s="71"/>
      <c r="M284" s="71">
        <v>2</v>
      </c>
      <c r="N284" s="72">
        <v>3</v>
      </c>
      <c r="O284" s="73"/>
      <c r="P284" s="74"/>
      <c r="Q284" s="75">
        <v>0</v>
      </c>
      <c r="R284" s="76"/>
      <c r="S284" s="76">
        <v>0</v>
      </c>
      <c r="T284" s="77"/>
      <c r="U284" s="78">
        <v>1</v>
      </c>
      <c r="V284" s="46">
        <f t="shared" si="8"/>
        <v>8</v>
      </c>
      <c r="W284" s="47">
        <f>LOOKUP(A284,'peso entidad'!$B$5:$B$49,'peso entidad'!$E$5:$E$49)</f>
        <v>0</v>
      </c>
      <c r="X284" s="47">
        <f t="shared" si="9"/>
        <v>8</v>
      </c>
    </row>
    <row r="285" spans="1:24" ht="23.25">
      <c r="A285" s="67" t="s">
        <v>386</v>
      </c>
      <c r="B285" s="68">
        <v>353</v>
      </c>
      <c r="C285" s="103" t="s">
        <v>490</v>
      </c>
      <c r="D285" s="104">
        <v>7593034888</v>
      </c>
      <c r="E285" s="69"/>
      <c r="F285" s="69"/>
      <c r="G285" s="69">
        <v>1</v>
      </c>
      <c r="H285" s="70"/>
      <c r="I285" s="70"/>
      <c r="J285" s="70"/>
      <c r="K285" s="70">
        <v>0</v>
      </c>
      <c r="L285" s="71"/>
      <c r="M285" s="71">
        <v>2</v>
      </c>
      <c r="N285" s="72">
        <v>3</v>
      </c>
      <c r="O285" s="73"/>
      <c r="P285" s="74"/>
      <c r="Q285" s="75">
        <v>0</v>
      </c>
      <c r="R285" s="76"/>
      <c r="S285" s="76">
        <v>0</v>
      </c>
      <c r="T285" s="77">
        <v>2</v>
      </c>
      <c r="U285" s="78"/>
      <c r="V285" s="46">
        <f t="shared" si="8"/>
        <v>8</v>
      </c>
      <c r="W285" s="47">
        <f>LOOKUP(A285,'peso entidad'!$B$5:$B$49,'peso entidad'!$E$5:$E$49)</f>
        <v>0</v>
      </c>
      <c r="X285" s="47">
        <f t="shared" si="9"/>
        <v>8</v>
      </c>
    </row>
    <row r="286" spans="1:24" ht="23.25">
      <c r="A286" s="67" t="s">
        <v>364</v>
      </c>
      <c r="B286" s="68">
        <v>446</v>
      </c>
      <c r="C286" s="103" t="s">
        <v>25</v>
      </c>
      <c r="D286" s="104">
        <v>3786945000</v>
      </c>
      <c r="E286" s="69"/>
      <c r="F286" s="69"/>
      <c r="G286" s="69">
        <v>1</v>
      </c>
      <c r="H286" s="70"/>
      <c r="I286" s="70">
        <v>2</v>
      </c>
      <c r="J286" s="70"/>
      <c r="K286" s="70"/>
      <c r="L286" s="71"/>
      <c r="M286" s="71"/>
      <c r="N286" s="72">
        <v>3</v>
      </c>
      <c r="O286" s="73"/>
      <c r="P286" s="74"/>
      <c r="Q286" s="75">
        <v>0</v>
      </c>
      <c r="R286" s="76"/>
      <c r="S286" s="76">
        <v>0</v>
      </c>
      <c r="T286" s="77">
        <v>2</v>
      </c>
      <c r="U286" s="78"/>
      <c r="V286" s="46">
        <f t="shared" si="8"/>
        <v>8</v>
      </c>
      <c r="W286" s="47">
        <f>LOOKUP(A286,'peso entidad'!$B$5:$B$49,'peso entidad'!$E$5:$E$49)</f>
        <v>0</v>
      </c>
      <c r="X286" s="47">
        <f t="shared" si="9"/>
        <v>8</v>
      </c>
    </row>
    <row r="287" spans="1:24" ht="23.25">
      <c r="A287" s="67" t="s">
        <v>362</v>
      </c>
      <c r="B287" s="68">
        <v>475</v>
      </c>
      <c r="C287" s="103" t="s">
        <v>437</v>
      </c>
      <c r="D287" s="104">
        <v>386699500</v>
      </c>
      <c r="E287" s="69"/>
      <c r="F287" s="69"/>
      <c r="G287" s="69">
        <v>1</v>
      </c>
      <c r="H287" s="70"/>
      <c r="I287" s="70"/>
      <c r="J287" s="70"/>
      <c r="K287" s="70">
        <v>0</v>
      </c>
      <c r="L287" s="71"/>
      <c r="M287" s="71">
        <v>2</v>
      </c>
      <c r="N287" s="72">
        <v>3</v>
      </c>
      <c r="O287" s="73"/>
      <c r="P287" s="74"/>
      <c r="Q287" s="75">
        <v>0</v>
      </c>
      <c r="R287" s="76"/>
      <c r="S287" s="76">
        <v>0</v>
      </c>
      <c r="T287" s="77">
        <v>2</v>
      </c>
      <c r="U287" s="78"/>
      <c r="V287" s="46">
        <f t="shared" si="8"/>
        <v>8</v>
      </c>
      <c r="W287" s="47">
        <f>LOOKUP(A287,'peso entidad'!$B$5:$B$49,'peso entidad'!$E$5:$E$49)</f>
        <v>0</v>
      </c>
      <c r="X287" s="47">
        <f t="shared" si="9"/>
        <v>8</v>
      </c>
    </row>
    <row r="288" spans="1:24" ht="23.25">
      <c r="A288" s="67" t="s">
        <v>378</v>
      </c>
      <c r="B288" s="68">
        <v>581</v>
      </c>
      <c r="C288" s="103" t="s">
        <v>40</v>
      </c>
      <c r="D288" s="104">
        <v>12022474000</v>
      </c>
      <c r="E288" s="69"/>
      <c r="F288" s="69"/>
      <c r="G288" s="69">
        <v>1</v>
      </c>
      <c r="H288" s="70"/>
      <c r="I288" s="70"/>
      <c r="J288" s="70">
        <v>1</v>
      </c>
      <c r="K288" s="70"/>
      <c r="L288" s="71"/>
      <c r="M288" s="71">
        <v>2</v>
      </c>
      <c r="N288" s="72">
        <v>3</v>
      </c>
      <c r="O288" s="73"/>
      <c r="P288" s="74"/>
      <c r="Q288" s="75">
        <v>0</v>
      </c>
      <c r="R288" s="76"/>
      <c r="S288" s="76">
        <v>0</v>
      </c>
      <c r="T288" s="77"/>
      <c r="U288" s="78">
        <v>1</v>
      </c>
      <c r="V288" s="46">
        <f t="shared" si="8"/>
        <v>8</v>
      </c>
      <c r="W288" s="47">
        <f>LOOKUP(A288,'peso entidad'!$B$5:$B$49,'peso entidad'!$E$5:$E$49)</f>
        <v>0</v>
      </c>
      <c r="X288" s="47">
        <f t="shared" si="9"/>
        <v>8</v>
      </c>
    </row>
    <row r="289" spans="1:24" ht="23.25">
      <c r="A289" s="67" t="s">
        <v>378</v>
      </c>
      <c r="B289" s="68">
        <v>582</v>
      </c>
      <c r="C289" s="103" t="s">
        <v>41</v>
      </c>
      <c r="D289" s="104">
        <v>19776780040</v>
      </c>
      <c r="E289" s="69"/>
      <c r="F289" s="69"/>
      <c r="G289" s="69">
        <v>1</v>
      </c>
      <c r="H289" s="70"/>
      <c r="I289" s="70"/>
      <c r="J289" s="70"/>
      <c r="K289" s="70">
        <v>0</v>
      </c>
      <c r="L289" s="71">
        <v>3</v>
      </c>
      <c r="M289" s="71"/>
      <c r="N289" s="72">
        <v>3</v>
      </c>
      <c r="O289" s="73"/>
      <c r="P289" s="74"/>
      <c r="Q289" s="75">
        <v>0</v>
      </c>
      <c r="R289" s="76"/>
      <c r="S289" s="76">
        <v>0</v>
      </c>
      <c r="T289" s="77"/>
      <c r="U289" s="78">
        <v>1</v>
      </c>
      <c r="V289" s="46">
        <f t="shared" si="8"/>
        <v>8</v>
      </c>
      <c r="W289" s="47">
        <f>LOOKUP(A289,'peso entidad'!$B$5:$B$49,'peso entidad'!$E$5:$E$49)</f>
        <v>0</v>
      </c>
      <c r="X289" s="47">
        <f t="shared" si="9"/>
        <v>8</v>
      </c>
    </row>
    <row r="290" spans="1:24" ht="15">
      <c r="A290" s="67" t="s">
        <v>373</v>
      </c>
      <c r="B290" s="68">
        <v>611</v>
      </c>
      <c r="C290" s="103" t="s">
        <v>437</v>
      </c>
      <c r="D290" s="104">
        <v>14662328904</v>
      </c>
      <c r="E290" s="69"/>
      <c r="F290" s="69"/>
      <c r="G290" s="69">
        <v>1</v>
      </c>
      <c r="H290" s="70"/>
      <c r="I290" s="70"/>
      <c r="J290" s="70"/>
      <c r="K290" s="70">
        <v>0</v>
      </c>
      <c r="L290" s="71"/>
      <c r="M290" s="71">
        <v>2</v>
      </c>
      <c r="N290" s="72">
        <v>3</v>
      </c>
      <c r="O290" s="73"/>
      <c r="P290" s="74"/>
      <c r="Q290" s="75">
        <v>0</v>
      </c>
      <c r="R290" s="76"/>
      <c r="S290" s="76">
        <v>0</v>
      </c>
      <c r="T290" s="77">
        <v>2</v>
      </c>
      <c r="U290" s="78"/>
      <c r="V290" s="46">
        <f t="shared" si="8"/>
        <v>8</v>
      </c>
      <c r="W290" s="47">
        <f>LOOKUP(A290,'peso entidad'!$B$5:$B$49,'peso entidad'!$E$5:$E$49)</f>
        <v>0</v>
      </c>
      <c r="X290" s="47">
        <f t="shared" si="9"/>
        <v>8</v>
      </c>
    </row>
    <row r="291" spans="1:24" ht="15">
      <c r="A291" s="67" t="s">
        <v>381</v>
      </c>
      <c r="B291" s="68">
        <v>699</v>
      </c>
      <c r="C291" s="103" t="s">
        <v>72</v>
      </c>
      <c r="D291" s="104">
        <v>3737956000</v>
      </c>
      <c r="E291" s="69"/>
      <c r="F291" s="69"/>
      <c r="G291" s="69">
        <v>1</v>
      </c>
      <c r="H291" s="70"/>
      <c r="I291" s="70"/>
      <c r="J291" s="70"/>
      <c r="K291" s="70">
        <v>0</v>
      </c>
      <c r="L291" s="71">
        <v>3</v>
      </c>
      <c r="M291" s="71"/>
      <c r="N291" s="72">
        <v>3</v>
      </c>
      <c r="O291" s="73"/>
      <c r="P291" s="74"/>
      <c r="Q291" s="75">
        <v>0</v>
      </c>
      <c r="R291" s="76"/>
      <c r="S291" s="76">
        <v>0</v>
      </c>
      <c r="T291" s="77"/>
      <c r="U291" s="78">
        <v>1</v>
      </c>
      <c r="V291" s="46">
        <f t="shared" si="8"/>
        <v>8</v>
      </c>
      <c r="W291" s="47">
        <f>LOOKUP(A291,'peso entidad'!$B$5:$B$49,'peso entidad'!$E$5:$E$49)</f>
        <v>0</v>
      </c>
      <c r="X291" s="47">
        <f t="shared" si="9"/>
        <v>8</v>
      </c>
    </row>
    <row r="292" spans="1:24" ht="15">
      <c r="A292" s="67" t="s">
        <v>381</v>
      </c>
      <c r="B292" s="68">
        <v>701</v>
      </c>
      <c r="C292" s="103" t="s">
        <v>74</v>
      </c>
      <c r="D292" s="104">
        <v>4543069084</v>
      </c>
      <c r="E292" s="69"/>
      <c r="F292" s="69"/>
      <c r="G292" s="69">
        <v>1</v>
      </c>
      <c r="H292" s="70"/>
      <c r="I292" s="70"/>
      <c r="J292" s="70"/>
      <c r="K292" s="70">
        <v>0</v>
      </c>
      <c r="L292" s="71">
        <v>3</v>
      </c>
      <c r="M292" s="71"/>
      <c r="N292" s="72">
        <v>3</v>
      </c>
      <c r="O292" s="73"/>
      <c r="P292" s="74"/>
      <c r="Q292" s="75">
        <v>0</v>
      </c>
      <c r="R292" s="76"/>
      <c r="S292" s="76">
        <v>0</v>
      </c>
      <c r="T292" s="77"/>
      <c r="U292" s="78">
        <v>1</v>
      </c>
      <c r="V292" s="46">
        <f t="shared" si="8"/>
        <v>8</v>
      </c>
      <c r="W292" s="47">
        <f>LOOKUP(A292,'peso entidad'!$B$5:$B$49,'peso entidad'!$E$5:$E$49)</f>
        <v>0</v>
      </c>
      <c r="X292" s="47">
        <f t="shared" si="9"/>
        <v>8</v>
      </c>
    </row>
    <row r="293" spans="1:24" ht="23.25">
      <c r="A293" s="67" t="s">
        <v>347</v>
      </c>
      <c r="B293" s="68">
        <v>711</v>
      </c>
      <c r="C293" s="103" t="s">
        <v>86</v>
      </c>
      <c r="D293" s="104">
        <v>495669000</v>
      </c>
      <c r="E293" s="69"/>
      <c r="F293" s="69"/>
      <c r="G293" s="69">
        <v>1</v>
      </c>
      <c r="H293" s="70"/>
      <c r="I293" s="70"/>
      <c r="J293" s="70"/>
      <c r="K293" s="70">
        <v>0</v>
      </c>
      <c r="L293" s="71"/>
      <c r="M293" s="71">
        <v>2</v>
      </c>
      <c r="N293" s="72">
        <v>3</v>
      </c>
      <c r="O293" s="73"/>
      <c r="P293" s="74"/>
      <c r="Q293" s="75">
        <v>0</v>
      </c>
      <c r="R293" s="76"/>
      <c r="S293" s="76">
        <v>0</v>
      </c>
      <c r="T293" s="77">
        <v>2</v>
      </c>
      <c r="U293" s="78"/>
      <c r="V293" s="46">
        <f t="shared" si="8"/>
        <v>8</v>
      </c>
      <c r="W293" s="47">
        <f>LOOKUP(A293,'peso entidad'!$B$5:$B$49,'peso entidad'!$E$5:$E$49)</f>
        <v>0</v>
      </c>
      <c r="X293" s="47">
        <f t="shared" si="9"/>
        <v>8</v>
      </c>
    </row>
    <row r="294" spans="1:24" ht="19.5">
      <c r="A294" s="67" t="s">
        <v>369</v>
      </c>
      <c r="B294" s="68">
        <v>712</v>
      </c>
      <c r="C294" s="103" t="s">
        <v>427</v>
      </c>
      <c r="D294" s="105">
        <v>4279366485</v>
      </c>
      <c r="E294" s="69"/>
      <c r="F294" s="69"/>
      <c r="G294" s="69">
        <v>1</v>
      </c>
      <c r="H294" s="70"/>
      <c r="I294" s="70"/>
      <c r="J294" s="70"/>
      <c r="K294" s="70">
        <v>0</v>
      </c>
      <c r="L294" s="71"/>
      <c r="M294" s="71">
        <v>2</v>
      </c>
      <c r="N294" s="72">
        <v>3</v>
      </c>
      <c r="O294" s="73"/>
      <c r="P294" s="74"/>
      <c r="Q294" s="75">
        <v>0</v>
      </c>
      <c r="R294" s="76"/>
      <c r="S294" s="76">
        <v>0</v>
      </c>
      <c r="T294" s="77">
        <v>2</v>
      </c>
      <c r="U294" s="78"/>
      <c r="V294" s="46">
        <f t="shared" si="8"/>
        <v>8</v>
      </c>
      <c r="W294" s="47">
        <f>LOOKUP(A294,'peso entidad'!$B$5:$B$49,'peso entidad'!$E$5:$E$49)</f>
        <v>0</v>
      </c>
      <c r="X294" s="47">
        <f t="shared" si="9"/>
        <v>8</v>
      </c>
    </row>
    <row r="295" spans="1:24" ht="23.25">
      <c r="A295" s="67" t="s">
        <v>359</v>
      </c>
      <c r="B295" s="68">
        <v>729</v>
      </c>
      <c r="C295" s="103" t="s">
        <v>216</v>
      </c>
      <c r="D295" s="104">
        <v>11979170000</v>
      </c>
      <c r="E295" s="69"/>
      <c r="F295" s="69"/>
      <c r="G295" s="69">
        <v>1</v>
      </c>
      <c r="H295" s="70"/>
      <c r="I295" s="70"/>
      <c r="J295" s="70"/>
      <c r="K295" s="70">
        <v>0</v>
      </c>
      <c r="L295" s="71">
        <v>3</v>
      </c>
      <c r="M295" s="71"/>
      <c r="N295" s="72">
        <v>3</v>
      </c>
      <c r="O295" s="73"/>
      <c r="P295" s="74"/>
      <c r="Q295" s="75">
        <v>0</v>
      </c>
      <c r="R295" s="76"/>
      <c r="S295" s="76">
        <v>0</v>
      </c>
      <c r="T295" s="77"/>
      <c r="U295" s="78">
        <v>1</v>
      </c>
      <c r="V295" s="46">
        <f t="shared" si="8"/>
        <v>8</v>
      </c>
      <c r="W295" s="47">
        <f>LOOKUP(A295,'peso entidad'!$B$5:$B$49,'peso entidad'!$E$5:$E$49)</f>
        <v>0</v>
      </c>
      <c r="X295" s="47">
        <f t="shared" si="9"/>
        <v>8</v>
      </c>
    </row>
    <row r="296" spans="1:24" ht="23.25">
      <c r="A296" s="67" t="s">
        <v>370</v>
      </c>
      <c r="B296" s="68">
        <v>733</v>
      </c>
      <c r="C296" s="103" t="s">
        <v>220</v>
      </c>
      <c r="D296" s="104">
        <v>997035965</v>
      </c>
      <c r="E296" s="69"/>
      <c r="F296" s="69"/>
      <c r="G296" s="69">
        <v>1</v>
      </c>
      <c r="H296" s="70"/>
      <c r="I296" s="70"/>
      <c r="J296" s="70"/>
      <c r="K296" s="70">
        <v>0</v>
      </c>
      <c r="L296" s="71"/>
      <c r="M296" s="71">
        <v>2</v>
      </c>
      <c r="N296" s="72">
        <v>3</v>
      </c>
      <c r="O296" s="73"/>
      <c r="P296" s="74"/>
      <c r="Q296" s="75">
        <v>0</v>
      </c>
      <c r="R296" s="76"/>
      <c r="S296" s="76">
        <v>0</v>
      </c>
      <c r="T296" s="77">
        <v>2</v>
      </c>
      <c r="U296" s="78"/>
      <c r="V296" s="46">
        <f t="shared" si="8"/>
        <v>8</v>
      </c>
      <c r="W296" s="47">
        <f>LOOKUP(A296,'peso entidad'!$B$5:$B$49,'peso entidad'!$E$5:$E$49)</f>
        <v>0</v>
      </c>
      <c r="X296" s="47">
        <f t="shared" si="9"/>
        <v>8</v>
      </c>
    </row>
    <row r="297" spans="1:24" ht="15">
      <c r="A297" s="67" t="s">
        <v>380</v>
      </c>
      <c r="B297" s="68">
        <v>920</v>
      </c>
      <c r="C297" s="103" t="s">
        <v>139</v>
      </c>
      <c r="D297" s="104">
        <v>1321386000</v>
      </c>
      <c r="E297" s="69"/>
      <c r="F297" s="69"/>
      <c r="G297" s="69">
        <v>1</v>
      </c>
      <c r="H297" s="70">
        <v>3</v>
      </c>
      <c r="I297" s="70"/>
      <c r="J297" s="70"/>
      <c r="K297" s="70"/>
      <c r="L297" s="71"/>
      <c r="M297" s="71">
        <v>2</v>
      </c>
      <c r="N297" s="72"/>
      <c r="O297" s="73"/>
      <c r="P297" s="74"/>
      <c r="Q297" s="75">
        <v>0</v>
      </c>
      <c r="R297" s="76">
        <v>2</v>
      </c>
      <c r="S297" s="76"/>
      <c r="T297" s="77"/>
      <c r="U297" s="78"/>
      <c r="V297" s="46">
        <f t="shared" si="8"/>
        <v>8</v>
      </c>
      <c r="W297" s="47">
        <f>LOOKUP(A297,'peso entidad'!$B$5:$B$49,'peso entidad'!$E$5:$E$49)</f>
        <v>0</v>
      </c>
      <c r="X297" s="47">
        <f t="shared" si="9"/>
        <v>8</v>
      </c>
    </row>
    <row r="298" spans="1:24" ht="23.25">
      <c r="A298" s="67" t="s">
        <v>359</v>
      </c>
      <c r="B298" s="68">
        <v>7240</v>
      </c>
      <c r="C298" s="103" t="s">
        <v>186</v>
      </c>
      <c r="D298" s="104">
        <v>10969269037</v>
      </c>
      <c r="E298" s="69"/>
      <c r="F298" s="69"/>
      <c r="G298" s="69">
        <v>1</v>
      </c>
      <c r="H298" s="70"/>
      <c r="I298" s="70"/>
      <c r="J298" s="70">
        <v>1</v>
      </c>
      <c r="K298" s="70"/>
      <c r="L298" s="71"/>
      <c r="M298" s="71">
        <v>2</v>
      </c>
      <c r="N298" s="72">
        <v>3</v>
      </c>
      <c r="O298" s="73"/>
      <c r="P298" s="74"/>
      <c r="Q298" s="75">
        <v>0</v>
      </c>
      <c r="R298" s="76"/>
      <c r="S298" s="76">
        <v>0</v>
      </c>
      <c r="T298" s="77"/>
      <c r="U298" s="78">
        <v>1</v>
      </c>
      <c r="V298" s="46">
        <f t="shared" si="8"/>
        <v>8</v>
      </c>
      <c r="W298" s="47">
        <f>LOOKUP(A298,'peso entidad'!$B$5:$B$49,'peso entidad'!$E$5:$E$49)</f>
        <v>0</v>
      </c>
      <c r="X298" s="47">
        <f t="shared" si="9"/>
        <v>8</v>
      </c>
    </row>
    <row r="299" spans="1:24" ht="23.25">
      <c r="A299" s="67" t="s">
        <v>354</v>
      </c>
      <c r="B299" s="68">
        <v>25</v>
      </c>
      <c r="C299" s="106" t="s">
        <v>435</v>
      </c>
      <c r="D299" s="107">
        <v>3537057600</v>
      </c>
      <c r="E299" s="69"/>
      <c r="F299" s="69"/>
      <c r="G299" s="69">
        <v>1</v>
      </c>
      <c r="H299" s="70"/>
      <c r="I299" s="70"/>
      <c r="J299" s="70"/>
      <c r="K299" s="70">
        <v>0</v>
      </c>
      <c r="L299" s="71"/>
      <c r="M299" s="71">
        <v>2</v>
      </c>
      <c r="N299" s="72">
        <v>3</v>
      </c>
      <c r="O299" s="73"/>
      <c r="P299" s="74"/>
      <c r="Q299" s="75">
        <v>0</v>
      </c>
      <c r="R299" s="76"/>
      <c r="S299" s="76">
        <v>0</v>
      </c>
      <c r="T299" s="77"/>
      <c r="U299" s="78">
        <v>1</v>
      </c>
      <c r="V299" s="46">
        <f t="shared" si="8"/>
        <v>7</v>
      </c>
      <c r="W299" s="47">
        <f>LOOKUP(A299,'peso entidad'!$B$5:$B$49,'peso entidad'!$E$5:$E$49)</f>
        <v>1</v>
      </c>
      <c r="X299" s="47">
        <f t="shared" si="9"/>
        <v>8</v>
      </c>
    </row>
    <row r="300" spans="1:24" ht="15">
      <c r="A300" s="67" t="s">
        <v>368</v>
      </c>
      <c r="B300" s="68">
        <v>484</v>
      </c>
      <c r="C300" s="103" t="s">
        <v>32</v>
      </c>
      <c r="D300" s="104">
        <v>2417629000</v>
      </c>
      <c r="E300" s="69"/>
      <c r="F300" s="69"/>
      <c r="G300" s="69">
        <v>1</v>
      </c>
      <c r="H300" s="70"/>
      <c r="I300" s="70"/>
      <c r="J300" s="70"/>
      <c r="K300" s="70">
        <v>0</v>
      </c>
      <c r="L300" s="71"/>
      <c r="M300" s="71">
        <v>2</v>
      </c>
      <c r="N300" s="72">
        <v>3</v>
      </c>
      <c r="O300" s="73"/>
      <c r="P300" s="74"/>
      <c r="Q300" s="75">
        <v>0</v>
      </c>
      <c r="R300" s="76"/>
      <c r="S300" s="76">
        <v>0</v>
      </c>
      <c r="T300" s="77"/>
      <c r="U300" s="78">
        <v>1</v>
      </c>
      <c r="V300" s="46">
        <f t="shared" si="8"/>
        <v>7</v>
      </c>
      <c r="W300" s="47">
        <f>LOOKUP(A300,'peso entidad'!$B$5:$B$49,'peso entidad'!$E$5:$E$49)</f>
        <v>1</v>
      </c>
      <c r="X300" s="47">
        <f t="shared" si="9"/>
        <v>8</v>
      </c>
    </row>
    <row r="301" spans="1:24" ht="23.25">
      <c r="A301" s="67" t="s">
        <v>363</v>
      </c>
      <c r="B301" s="68">
        <v>690</v>
      </c>
      <c r="C301" s="103" t="s">
        <v>59</v>
      </c>
      <c r="D301" s="104">
        <v>12991646331</v>
      </c>
      <c r="E301" s="69"/>
      <c r="F301" s="69"/>
      <c r="G301" s="69">
        <v>1</v>
      </c>
      <c r="H301" s="70"/>
      <c r="I301" s="70"/>
      <c r="J301" s="70">
        <v>1</v>
      </c>
      <c r="K301" s="70"/>
      <c r="L301" s="71"/>
      <c r="M301" s="71">
        <v>2</v>
      </c>
      <c r="N301" s="72">
        <v>3</v>
      </c>
      <c r="O301" s="73"/>
      <c r="P301" s="74"/>
      <c r="Q301" s="75">
        <v>0</v>
      </c>
      <c r="R301" s="76"/>
      <c r="S301" s="76">
        <v>0</v>
      </c>
      <c r="T301" s="77"/>
      <c r="U301" s="78"/>
      <c r="V301" s="46">
        <f t="shared" si="8"/>
        <v>7</v>
      </c>
      <c r="W301" s="47">
        <f>LOOKUP(A301,'peso entidad'!$B$5:$B$49,'peso entidad'!$E$5:$E$49)</f>
        <v>1</v>
      </c>
      <c r="X301" s="47">
        <f t="shared" si="9"/>
        <v>8</v>
      </c>
    </row>
    <row r="302" spans="1:24" ht="19.5">
      <c r="A302" s="67" t="s">
        <v>368</v>
      </c>
      <c r="B302" s="68">
        <v>745</v>
      </c>
      <c r="C302" s="103" t="s">
        <v>232</v>
      </c>
      <c r="D302" s="104">
        <v>7902882448</v>
      </c>
      <c r="E302" s="69"/>
      <c r="F302" s="69"/>
      <c r="G302" s="69"/>
      <c r="H302" s="70"/>
      <c r="I302" s="70"/>
      <c r="J302" s="70"/>
      <c r="K302" s="70">
        <v>0</v>
      </c>
      <c r="L302" s="71"/>
      <c r="M302" s="71">
        <v>2</v>
      </c>
      <c r="N302" s="72">
        <v>3</v>
      </c>
      <c r="O302" s="73"/>
      <c r="P302" s="74"/>
      <c r="Q302" s="75">
        <v>0</v>
      </c>
      <c r="R302" s="76"/>
      <c r="S302" s="76">
        <v>0</v>
      </c>
      <c r="T302" s="77">
        <v>2</v>
      </c>
      <c r="U302" s="78"/>
      <c r="V302" s="46">
        <f t="shared" si="8"/>
        <v>7</v>
      </c>
      <c r="W302" s="47">
        <f>LOOKUP(A302,'peso entidad'!$B$5:$B$49,'peso entidad'!$E$5:$E$49)</f>
        <v>1</v>
      </c>
      <c r="X302" s="47">
        <f t="shared" si="9"/>
        <v>8</v>
      </c>
    </row>
    <row r="303" spans="1:24" ht="15">
      <c r="A303" s="67" t="s">
        <v>366</v>
      </c>
      <c r="B303" s="68">
        <v>787</v>
      </c>
      <c r="C303" s="103" t="s">
        <v>271</v>
      </c>
      <c r="D303" s="104">
        <v>403500000</v>
      </c>
      <c r="E303" s="69"/>
      <c r="F303" s="69"/>
      <c r="G303" s="69">
        <v>1</v>
      </c>
      <c r="H303" s="70"/>
      <c r="I303" s="70"/>
      <c r="J303" s="70"/>
      <c r="K303" s="70">
        <v>0</v>
      </c>
      <c r="L303" s="71"/>
      <c r="M303" s="71">
        <v>2</v>
      </c>
      <c r="N303" s="72">
        <v>3</v>
      </c>
      <c r="O303" s="73"/>
      <c r="P303" s="74"/>
      <c r="Q303" s="75">
        <v>0</v>
      </c>
      <c r="R303" s="76"/>
      <c r="S303" s="76">
        <v>0</v>
      </c>
      <c r="T303" s="77"/>
      <c r="U303" s="78">
        <v>1</v>
      </c>
      <c r="V303" s="46">
        <f t="shared" si="8"/>
        <v>7</v>
      </c>
      <c r="W303" s="47">
        <f>LOOKUP(A303,'peso entidad'!$B$5:$B$49,'peso entidad'!$E$5:$E$49)</f>
        <v>1</v>
      </c>
      <c r="X303" s="47">
        <f t="shared" si="9"/>
        <v>8</v>
      </c>
    </row>
    <row r="304" spans="1:24" ht="19.5">
      <c r="A304" s="67" t="s">
        <v>366</v>
      </c>
      <c r="B304" s="68">
        <v>794</v>
      </c>
      <c r="C304" s="103" t="s">
        <v>278</v>
      </c>
      <c r="D304" s="104">
        <v>2460200000</v>
      </c>
      <c r="E304" s="69"/>
      <c r="F304" s="69"/>
      <c r="G304" s="69">
        <v>1</v>
      </c>
      <c r="H304" s="70"/>
      <c r="I304" s="70"/>
      <c r="J304" s="70"/>
      <c r="K304" s="70">
        <v>0</v>
      </c>
      <c r="L304" s="71"/>
      <c r="M304" s="71">
        <v>2</v>
      </c>
      <c r="N304" s="72">
        <v>3</v>
      </c>
      <c r="O304" s="73"/>
      <c r="P304" s="74"/>
      <c r="Q304" s="75">
        <v>0</v>
      </c>
      <c r="R304" s="76"/>
      <c r="S304" s="76">
        <v>0</v>
      </c>
      <c r="T304" s="77"/>
      <c r="U304" s="78">
        <v>1</v>
      </c>
      <c r="V304" s="46">
        <f t="shared" si="8"/>
        <v>7</v>
      </c>
      <c r="W304" s="47">
        <f>LOOKUP(A304,'peso entidad'!$B$5:$B$49,'peso entidad'!$E$5:$E$49)</f>
        <v>1</v>
      </c>
      <c r="X304" s="47">
        <f t="shared" si="9"/>
        <v>8</v>
      </c>
    </row>
    <row r="305" spans="1:24" ht="28.5">
      <c r="A305" s="67" t="s">
        <v>367</v>
      </c>
      <c r="B305" s="68">
        <v>817</v>
      </c>
      <c r="C305" s="103" t="s">
        <v>300</v>
      </c>
      <c r="D305" s="104">
        <v>6630775000</v>
      </c>
      <c r="E305" s="69"/>
      <c r="F305" s="69"/>
      <c r="G305" s="69">
        <v>1</v>
      </c>
      <c r="H305" s="70"/>
      <c r="I305" s="70">
        <v>2</v>
      </c>
      <c r="J305" s="70"/>
      <c r="K305" s="70"/>
      <c r="L305" s="71"/>
      <c r="M305" s="71">
        <v>2</v>
      </c>
      <c r="N305" s="72"/>
      <c r="O305" s="73">
        <v>1</v>
      </c>
      <c r="P305" s="74"/>
      <c r="Q305" s="75">
        <v>0</v>
      </c>
      <c r="R305" s="76"/>
      <c r="S305" s="76">
        <v>0</v>
      </c>
      <c r="T305" s="77"/>
      <c r="U305" s="78">
        <v>1</v>
      </c>
      <c r="V305" s="46">
        <f t="shared" si="8"/>
        <v>7</v>
      </c>
      <c r="W305" s="47">
        <f>LOOKUP(A305,'peso entidad'!$B$5:$B$49,'peso entidad'!$E$5:$E$49)</f>
        <v>1</v>
      </c>
      <c r="X305" s="47">
        <f t="shared" si="9"/>
        <v>8</v>
      </c>
    </row>
    <row r="306" spans="1:24" ht="23.25">
      <c r="A306" s="67" t="s">
        <v>361</v>
      </c>
      <c r="B306" s="68">
        <v>818</v>
      </c>
      <c r="C306" s="103" t="s">
        <v>301</v>
      </c>
      <c r="D306" s="104">
        <v>18365119917</v>
      </c>
      <c r="E306" s="69"/>
      <c r="F306" s="69"/>
      <c r="G306" s="69">
        <v>1</v>
      </c>
      <c r="H306" s="70"/>
      <c r="I306" s="70"/>
      <c r="J306" s="70"/>
      <c r="K306" s="70">
        <v>0</v>
      </c>
      <c r="L306" s="71"/>
      <c r="M306" s="71">
        <v>2</v>
      </c>
      <c r="N306" s="72">
        <v>3</v>
      </c>
      <c r="O306" s="73"/>
      <c r="P306" s="74"/>
      <c r="Q306" s="75">
        <v>0</v>
      </c>
      <c r="R306" s="76"/>
      <c r="S306" s="76">
        <v>0</v>
      </c>
      <c r="T306" s="77"/>
      <c r="U306" s="78">
        <v>1</v>
      </c>
      <c r="V306" s="46">
        <f t="shared" si="8"/>
        <v>7</v>
      </c>
      <c r="W306" s="47">
        <f>LOOKUP(A306,'peso entidad'!$B$5:$B$49,'peso entidad'!$E$5:$E$49)</f>
        <v>1</v>
      </c>
      <c r="X306" s="47">
        <f t="shared" si="9"/>
        <v>8</v>
      </c>
    </row>
    <row r="307" spans="1:24" ht="23.25">
      <c r="A307" s="67" t="s">
        <v>361</v>
      </c>
      <c r="B307" s="68">
        <v>841</v>
      </c>
      <c r="C307" s="103" t="s">
        <v>323</v>
      </c>
      <c r="D307" s="104">
        <v>20000000</v>
      </c>
      <c r="E307" s="69"/>
      <c r="F307" s="69"/>
      <c r="G307" s="69">
        <v>1</v>
      </c>
      <c r="H307" s="70"/>
      <c r="I307" s="70"/>
      <c r="J307" s="70"/>
      <c r="K307" s="70">
        <v>0</v>
      </c>
      <c r="L307" s="71"/>
      <c r="M307" s="71">
        <v>2</v>
      </c>
      <c r="N307" s="72">
        <v>3</v>
      </c>
      <c r="O307" s="73"/>
      <c r="P307" s="74"/>
      <c r="Q307" s="75">
        <v>0</v>
      </c>
      <c r="R307" s="76"/>
      <c r="S307" s="76">
        <v>0</v>
      </c>
      <c r="T307" s="77"/>
      <c r="U307" s="78">
        <v>1</v>
      </c>
      <c r="V307" s="46">
        <f t="shared" si="8"/>
        <v>7</v>
      </c>
      <c r="W307" s="47">
        <f>LOOKUP(A307,'peso entidad'!$B$5:$B$49,'peso entidad'!$E$5:$E$49)</f>
        <v>1</v>
      </c>
      <c r="X307" s="47">
        <f t="shared" si="9"/>
        <v>8</v>
      </c>
    </row>
    <row r="308" spans="1:24" ht="23.25">
      <c r="A308" s="67" t="s">
        <v>352</v>
      </c>
      <c r="B308" s="68">
        <v>758</v>
      </c>
      <c r="C308" s="103" t="s">
        <v>243</v>
      </c>
      <c r="D308" s="104">
        <v>390747835661</v>
      </c>
      <c r="E308" s="69"/>
      <c r="F308" s="69"/>
      <c r="G308" s="69">
        <v>1</v>
      </c>
      <c r="H308" s="70"/>
      <c r="I308" s="70"/>
      <c r="J308" s="70"/>
      <c r="K308" s="70">
        <v>0</v>
      </c>
      <c r="L308" s="71"/>
      <c r="M308" s="71">
        <v>2</v>
      </c>
      <c r="N308" s="72"/>
      <c r="O308" s="73"/>
      <c r="P308" s="74"/>
      <c r="Q308" s="75">
        <v>0</v>
      </c>
      <c r="R308" s="76"/>
      <c r="S308" s="76">
        <v>0</v>
      </c>
      <c r="T308" s="77"/>
      <c r="U308" s="78"/>
      <c r="V308" s="46">
        <f t="shared" si="8"/>
        <v>3</v>
      </c>
      <c r="W308" s="47">
        <f>LOOKUP(A308,'peso entidad'!$B$5:$B$49,'peso entidad'!$E$5:$E$49)</f>
        <v>5</v>
      </c>
      <c r="X308" s="47">
        <f t="shared" si="9"/>
        <v>8</v>
      </c>
    </row>
    <row r="309" spans="1:24" ht="34.5">
      <c r="A309" s="67" t="s">
        <v>346</v>
      </c>
      <c r="B309" s="68">
        <v>946</v>
      </c>
      <c r="C309" s="103" t="s">
        <v>155</v>
      </c>
      <c r="D309" s="104">
        <v>6000000000</v>
      </c>
      <c r="E309" s="69"/>
      <c r="F309" s="69"/>
      <c r="G309" s="69">
        <v>1</v>
      </c>
      <c r="H309" s="70"/>
      <c r="I309" s="70"/>
      <c r="J309" s="70"/>
      <c r="K309" s="70">
        <v>0</v>
      </c>
      <c r="L309" s="71"/>
      <c r="M309" s="71">
        <v>2</v>
      </c>
      <c r="N309" s="72"/>
      <c r="O309" s="73"/>
      <c r="P309" s="74"/>
      <c r="Q309" s="75">
        <v>0</v>
      </c>
      <c r="R309" s="76"/>
      <c r="S309" s="76">
        <v>0</v>
      </c>
      <c r="T309" s="77"/>
      <c r="U309" s="78"/>
      <c r="V309" s="46">
        <f t="shared" si="8"/>
        <v>3</v>
      </c>
      <c r="W309" s="47">
        <f>LOOKUP(A309,'peso entidad'!$B$5:$B$49,'peso entidad'!$E$5:$E$49)</f>
        <v>5</v>
      </c>
      <c r="X309" s="47">
        <f t="shared" si="9"/>
        <v>8</v>
      </c>
    </row>
    <row r="310" spans="1:24" ht="23.25">
      <c r="A310" s="67" t="s">
        <v>340</v>
      </c>
      <c r="B310" s="68">
        <v>951</v>
      </c>
      <c r="C310" s="103" t="s">
        <v>158</v>
      </c>
      <c r="D310" s="104">
        <v>8000000000</v>
      </c>
      <c r="E310" s="69"/>
      <c r="F310" s="69"/>
      <c r="G310" s="69">
        <v>1</v>
      </c>
      <c r="H310" s="70"/>
      <c r="I310" s="70"/>
      <c r="J310" s="70"/>
      <c r="K310" s="70">
        <v>0</v>
      </c>
      <c r="L310" s="71"/>
      <c r="M310" s="71">
        <v>2</v>
      </c>
      <c r="N310" s="72"/>
      <c r="O310" s="73"/>
      <c r="P310" s="74"/>
      <c r="Q310" s="75">
        <v>0</v>
      </c>
      <c r="R310" s="76"/>
      <c r="S310" s="76">
        <v>0</v>
      </c>
      <c r="T310" s="77"/>
      <c r="U310" s="78"/>
      <c r="V310" s="46">
        <f t="shared" si="8"/>
        <v>3</v>
      </c>
      <c r="W310" s="47">
        <f>LOOKUP(A310,'peso entidad'!$B$5:$B$49,'peso entidad'!$E$5:$E$49)</f>
        <v>5</v>
      </c>
      <c r="X310" s="47">
        <f t="shared" si="9"/>
        <v>8</v>
      </c>
    </row>
    <row r="311" spans="1:24" ht="23.25">
      <c r="A311" s="67" t="s">
        <v>378</v>
      </c>
      <c r="B311" s="68">
        <v>226</v>
      </c>
      <c r="C311" s="103" t="s">
        <v>472</v>
      </c>
      <c r="D311" s="104">
        <v>4229314162</v>
      </c>
      <c r="E311" s="69"/>
      <c r="F311" s="69"/>
      <c r="G311" s="69">
        <v>1</v>
      </c>
      <c r="H311" s="70"/>
      <c r="I311" s="70"/>
      <c r="J311" s="70"/>
      <c r="K311" s="70">
        <v>0</v>
      </c>
      <c r="L311" s="71"/>
      <c r="M311" s="71">
        <v>2</v>
      </c>
      <c r="N311" s="72">
        <v>3</v>
      </c>
      <c r="O311" s="73"/>
      <c r="P311" s="74"/>
      <c r="Q311" s="75">
        <v>0</v>
      </c>
      <c r="R311" s="76"/>
      <c r="S311" s="76">
        <v>0</v>
      </c>
      <c r="T311" s="77"/>
      <c r="U311" s="78">
        <v>1</v>
      </c>
      <c r="V311" s="46">
        <f t="shared" si="8"/>
        <v>7</v>
      </c>
      <c r="W311" s="47">
        <f>LOOKUP(A311,'peso entidad'!$B$5:$B$49,'peso entidad'!$E$5:$E$49)</f>
        <v>0</v>
      </c>
      <c r="X311" s="47">
        <f t="shared" si="9"/>
        <v>7</v>
      </c>
    </row>
    <row r="312" spans="1:24" ht="15">
      <c r="A312" s="67" t="s">
        <v>382</v>
      </c>
      <c r="B312" s="68">
        <v>695</v>
      </c>
      <c r="C312" s="103" t="s">
        <v>67</v>
      </c>
      <c r="D312" s="104">
        <v>5766000000</v>
      </c>
      <c r="E312" s="69"/>
      <c r="F312" s="69"/>
      <c r="G312" s="69">
        <v>1</v>
      </c>
      <c r="H312" s="70"/>
      <c r="I312" s="70"/>
      <c r="J312" s="70">
        <v>1</v>
      </c>
      <c r="K312" s="70"/>
      <c r="L312" s="71"/>
      <c r="M312" s="71"/>
      <c r="N312" s="72">
        <v>3</v>
      </c>
      <c r="O312" s="73"/>
      <c r="P312" s="74"/>
      <c r="Q312" s="75">
        <v>0</v>
      </c>
      <c r="R312" s="76"/>
      <c r="S312" s="76">
        <v>0</v>
      </c>
      <c r="T312" s="77">
        <v>2</v>
      </c>
      <c r="U312" s="78"/>
      <c r="V312" s="46">
        <f t="shared" si="8"/>
        <v>7</v>
      </c>
      <c r="W312" s="47">
        <f>LOOKUP(A312,'peso entidad'!$B$5:$B$49,'peso entidad'!$E$5:$E$49)</f>
        <v>0</v>
      </c>
      <c r="X312" s="47">
        <f t="shared" si="9"/>
        <v>7</v>
      </c>
    </row>
    <row r="313" spans="1:24" ht="15">
      <c r="A313" s="67" t="s">
        <v>382</v>
      </c>
      <c r="B313" s="68">
        <v>697</v>
      </c>
      <c r="C313" s="103" t="s">
        <v>69</v>
      </c>
      <c r="D313" s="104">
        <v>3984200000</v>
      </c>
      <c r="E313" s="69"/>
      <c r="F313" s="69"/>
      <c r="G313" s="69">
        <v>1</v>
      </c>
      <c r="H313" s="70"/>
      <c r="I313" s="70"/>
      <c r="J313" s="70"/>
      <c r="K313" s="70">
        <v>0</v>
      </c>
      <c r="L313" s="71"/>
      <c r="M313" s="71">
        <v>2</v>
      </c>
      <c r="N313" s="72">
        <v>3</v>
      </c>
      <c r="O313" s="73"/>
      <c r="P313" s="74"/>
      <c r="Q313" s="75">
        <v>0</v>
      </c>
      <c r="R313" s="76"/>
      <c r="S313" s="76">
        <v>0</v>
      </c>
      <c r="T313" s="77"/>
      <c r="U313" s="78">
        <v>1</v>
      </c>
      <c r="V313" s="46">
        <f t="shared" si="8"/>
        <v>7</v>
      </c>
      <c r="W313" s="47">
        <f>LOOKUP(A313,'peso entidad'!$B$5:$B$49,'peso entidad'!$E$5:$E$49)</f>
        <v>0</v>
      </c>
      <c r="X313" s="47">
        <f t="shared" si="9"/>
        <v>7</v>
      </c>
    </row>
    <row r="314" spans="1:24" ht="23.25">
      <c r="A314" s="67" t="s">
        <v>350</v>
      </c>
      <c r="B314" s="68">
        <v>744</v>
      </c>
      <c r="C314" s="103" t="s">
        <v>231</v>
      </c>
      <c r="D314" s="104">
        <v>1107698933</v>
      </c>
      <c r="E314" s="69"/>
      <c r="F314" s="69"/>
      <c r="G314" s="69">
        <v>1</v>
      </c>
      <c r="H314" s="70"/>
      <c r="I314" s="70"/>
      <c r="J314" s="70"/>
      <c r="K314" s="70">
        <v>0</v>
      </c>
      <c r="L314" s="71"/>
      <c r="M314" s="71">
        <v>2</v>
      </c>
      <c r="N314" s="72">
        <v>3</v>
      </c>
      <c r="O314" s="73"/>
      <c r="P314" s="74"/>
      <c r="Q314" s="75">
        <v>0</v>
      </c>
      <c r="R314" s="76"/>
      <c r="S314" s="76">
        <v>0</v>
      </c>
      <c r="T314" s="77"/>
      <c r="U314" s="78">
        <v>1</v>
      </c>
      <c r="V314" s="46">
        <f t="shared" si="8"/>
        <v>7</v>
      </c>
      <c r="W314" s="47">
        <f>LOOKUP(A314,'peso entidad'!$B$5:$B$49,'peso entidad'!$E$5:$E$49)</f>
        <v>0</v>
      </c>
      <c r="X314" s="47">
        <f t="shared" si="9"/>
        <v>7</v>
      </c>
    </row>
    <row r="315" spans="1:24" ht="15">
      <c r="A315" s="67" t="s">
        <v>344</v>
      </c>
      <c r="B315" s="68">
        <v>770</v>
      </c>
      <c r="C315" s="103" t="s">
        <v>255</v>
      </c>
      <c r="D315" s="104">
        <v>2920000000</v>
      </c>
      <c r="E315" s="69"/>
      <c r="F315" s="69"/>
      <c r="G315" s="69">
        <v>1</v>
      </c>
      <c r="H315" s="70"/>
      <c r="I315" s="70"/>
      <c r="J315" s="70"/>
      <c r="K315" s="70">
        <v>0</v>
      </c>
      <c r="L315" s="71"/>
      <c r="M315" s="71">
        <v>2</v>
      </c>
      <c r="N315" s="72">
        <v>3</v>
      </c>
      <c r="O315" s="73"/>
      <c r="P315" s="74"/>
      <c r="Q315" s="75">
        <v>0</v>
      </c>
      <c r="R315" s="76"/>
      <c r="S315" s="76">
        <v>0</v>
      </c>
      <c r="T315" s="77"/>
      <c r="U315" s="78">
        <v>1</v>
      </c>
      <c r="V315" s="46">
        <f t="shared" si="8"/>
        <v>7</v>
      </c>
      <c r="W315" s="47">
        <f>LOOKUP(A315,'peso entidad'!$B$5:$B$49,'peso entidad'!$E$5:$E$49)</f>
        <v>0</v>
      </c>
      <c r="X315" s="47">
        <f t="shared" si="9"/>
        <v>7</v>
      </c>
    </row>
    <row r="316" spans="1:24" ht="23.25">
      <c r="A316" s="67" t="s">
        <v>359</v>
      </c>
      <c r="B316" s="68">
        <v>785</v>
      </c>
      <c r="C316" s="103" t="s">
        <v>269</v>
      </c>
      <c r="D316" s="104">
        <v>15302530000</v>
      </c>
      <c r="E316" s="69"/>
      <c r="F316" s="69"/>
      <c r="G316" s="69">
        <v>1</v>
      </c>
      <c r="H316" s="70"/>
      <c r="I316" s="70"/>
      <c r="J316" s="70"/>
      <c r="K316" s="70">
        <v>0</v>
      </c>
      <c r="L316" s="71"/>
      <c r="M316" s="71">
        <v>2</v>
      </c>
      <c r="N316" s="72">
        <v>3</v>
      </c>
      <c r="O316" s="73"/>
      <c r="P316" s="74"/>
      <c r="Q316" s="75">
        <v>0</v>
      </c>
      <c r="R316" s="76"/>
      <c r="S316" s="76">
        <v>0</v>
      </c>
      <c r="T316" s="77"/>
      <c r="U316" s="78">
        <v>1</v>
      </c>
      <c r="V316" s="46">
        <f t="shared" si="8"/>
        <v>7</v>
      </c>
      <c r="W316" s="47">
        <f>LOOKUP(A316,'peso entidad'!$B$5:$B$49,'peso entidad'!$E$5:$E$49)</f>
        <v>0</v>
      </c>
      <c r="X316" s="47">
        <f t="shared" si="9"/>
        <v>7</v>
      </c>
    </row>
    <row r="317" spans="1:24" ht="23.25">
      <c r="A317" s="67" t="s">
        <v>374</v>
      </c>
      <c r="B317" s="68">
        <v>786</v>
      </c>
      <c r="C317" s="103" t="s">
        <v>270</v>
      </c>
      <c r="D317" s="104">
        <v>4437085878</v>
      </c>
      <c r="E317" s="69"/>
      <c r="F317" s="69"/>
      <c r="G317" s="69">
        <v>1</v>
      </c>
      <c r="H317" s="70"/>
      <c r="I317" s="70"/>
      <c r="J317" s="70"/>
      <c r="K317" s="70">
        <v>0</v>
      </c>
      <c r="L317" s="71"/>
      <c r="M317" s="71">
        <v>2</v>
      </c>
      <c r="N317" s="72">
        <v>3</v>
      </c>
      <c r="O317" s="73"/>
      <c r="P317" s="74"/>
      <c r="Q317" s="75">
        <v>0</v>
      </c>
      <c r="R317" s="76"/>
      <c r="S317" s="76">
        <v>0</v>
      </c>
      <c r="T317" s="77"/>
      <c r="U317" s="78">
        <v>1</v>
      </c>
      <c r="V317" s="46">
        <f t="shared" si="8"/>
        <v>7</v>
      </c>
      <c r="W317" s="47">
        <f>LOOKUP(A317,'peso entidad'!$B$5:$B$49,'peso entidad'!$E$5:$E$49)</f>
        <v>0</v>
      </c>
      <c r="X317" s="47">
        <f t="shared" si="9"/>
        <v>7</v>
      </c>
    </row>
    <row r="318" spans="1:24" ht="23.25">
      <c r="A318" s="67" t="s">
        <v>374</v>
      </c>
      <c r="B318" s="68">
        <v>791</v>
      </c>
      <c r="C318" s="103" t="s">
        <v>275</v>
      </c>
      <c r="D318" s="104">
        <v>16463729470</v>
      </c>
      <c r="E318" s="69"/>
      <c r="F318" s="69"/>
      <c r="G318" s="69">
        <v>1</v>
      </c>
      <c r="H318" s="70"/>
      <c r="I318" s="70"/>
      <c r="J318" s="70"/>
      <c r="K318" s="70">
        <v>0</v>
      </c>
      <c r="L318" s="71"/>
      <c r="M318" s="71">
        <v>2</v>
      </c>
      <c r="N318" s="72">
        <v>3</v>
      </c>
      <c r="O318" s="73"/>
      <c r="P318" s="74"/>
      <c r="Q318" s="75">
        <v>0</v>
      </c>
      <c r="R318" s="76"/>
      <c r="S318" s="76">
        <v>0</v>
      </c>
      <c r="T318" s="77"/>
      <c r="U318" s="78">
        <v>1</v>
      </c>
      <c r="V318" s="46">
        <f t="shared" si="8"/>
        <v>7</v>
      </c>
      <c r="W318" s="47">
        <f>LOOKUP(A318,'peso entidad'!$B$5:$B$49,'peso entidad'!$E$5:$E$49)</f>
        <v>0</v>
      </c>
      <c r="X318" s="47">
        <f t="shared" si="9"/>
        <v>7</v>
      </c>
    </row>
    <row r="319" spans="1:24" ht="19.5">
      <c r="A319" s="67" t="s">
        <v>385</v>
      </c>
      <c r="B319" s="68">
        <v>796</v>
      </c>
      <c r="C319" s="103" t="s">
        <v>280</v>
      </c>
      <c r="D319" s="104">
        <v>601583005</v>
      </c>
      <c r="E319" s="69"/>
      <c r="F319" s="69"/>
      <c r="G319" s="69">
        <v>1</v>
      </c>
      <c r="H319" s="70"/>
      <c r="I319" s="70"/>
      <c r="J319" s="70"/>
      <c r="K319" s="70">
        <v>0</v>
      </c>
      <c r="L319" s="71"/>
      <c r="M319" s="71">
        <v>2</v>
      </c>
      <c r="N319" s="72">
        <v>3</v>
      </c>
      <c r="O319" s="73"/>
      <c r="P319" s="74"/>
      <c r="Q319" s="75">
        <v>0</v>
      </c>
      <c r="R319" s="76"/>
      <c r="S319" s="76">
        <v>0</v>
      </c>
      <c r="T319" s="77"/>
      <c r="U319" s="78">
        <v>1</v>
      </c>
      <c r="V319" s="46">
        <f t="shared" si="8"/>
        <v>7</v>
      </c>
      <c r="W319" s="47">
        <f>LOOKUP(A319,'peso entidad'!$B$5:$B$49,'peso entidad'!$E$5:$E$49)</f>
        <v>0</v>
      </c>
      <c r="X319" s="47">
        <f t="shared" si="9"/>
        <v>7</v>
      </c>
    </row>
    <row r="320" spans="1:24" ht="19.5">
      <c r="A320" s="67" t="s">
        <v>385</v>
      </c>
      <c r="B320" s="68">
        <v>805</v>
      </c>
      <c r="C320" s="103" t="s">
        <v>289</v>
      </c>
      <c r="D320" s="104">
        <v>249503072</v>
      </c>
      <c r="E320" s="69"/>
      <c r="F320" s="69"/>
      <c r="G320" s="69">
        <v>1</v>
      </c>
      <c r="H320" s="70"/>
      <c r="I320" s="70"/>
      <c r="J320" s="70"/>
      <c r="K320" s="70">
        <v>0</v>
      </c>
      <c r="L320" s="71"/>
      <c r="M320" s="71">
        <v>2</v>
      </c>
      <c r="N320" s="72">
        <v>3</v>
      </c>
      <c r="O320" s="73"/>
      <c r="P320" s="74"/>
      <c r="Q320" s="75">
        <v>0</v>
      </c>
      <c r="R320" s="76"/>
      <c r="S320" s="76">
        <v>0</v>
      </c>
      <c r="T320" s="77"/>
      <c r="U320" s="78">
        <v>1</v>
      </c>
      <c r="V320" s="46">
        <f t="shared" si="8"/>
        <v>7</v>
      </c>
      <c r="W320" s="47">
        <f>LOOKUP(A320,'peso entidad'!$B$5:$B$49,'peso entidad'!$E$5:$E$49)</f>
        <v>0</v>
      </c>
      <c r="X320" s="47">
        <f t="shared" si="9"/>
        <v>7</v>
      </c>
    </row>
    <row r="321" spans="1:24" ht="28.5">
      <c r="A321" s="67" t="s">
        <v>379</v>
      </c>
      <c r="B321" s="68">
        <v>827</v>
      </c>
      <c r="C321" s="103" t="s">
        <v>310</v>
      </c>
      <c r="D321" s="104">
        <v>2457000000</v>
      </c>
      <c r="E321" s="69"/>
      <c r="F321" s="69"/>
      <c r="G321" s="69">
        <v>1</v>
      </c>
      <c r="H321" s="70">
        <v>3</v>
      </c>
      <c r="I321" s="70"/>
      <c r="J321" s="70"/>
      <c r="K321" s="70"/>
      <c r="L321" s="71">
        <v>3</v>
      </c>
      <c r="M321" s="71"/>
      <c r="N321" s="72"/>
      <c r="O321" s="73"/>
      <c r="P321" s="74"/>
      <c r="Q321" s="75">
        <v>0</v>
      </c>
      <c r="R321" s="76"/>
      <c r="S321" s="76">
        <v>0</v>
      </c>
      <c r="T321" s="77"/>
      <c r="U321" s="78"/>
      <c r="V321" s="46">
        <f t="shared" si="8"/>
        <v>7</v>
      </c>
      <c r="W321" s="47">
        <f>LOOKUP(A321,'peso entidad'!$B$5:$B$49,'peso entidad'!$E$5:$E$49)</f>
        <v>0</v>
      </c>
      <c r="X321" s="47">
        <f t="shared" si="9"/>
        <v>7</v>
      </c>
    </row>
    <row r="322" spans="1:24" ht="28.5">
      <c r="A322" s="67" t="s">
        <v>379</v>
      </c>
      <c r="B322" s="68">
        <v>828</v>
      </c>
      <c r="C322" s="103" t="s">
        <v>311</v>
      </c>
      <c r="D322" s="104">
        <v>2832192000</v>
      </c>
      <c r="E322" s="69"/>
      <c r="F322" s="69"/>
      <c r="G322" s="69">
        <v>1</v>
      </c>
      <c r="H322" s="70"/>
      <c r="I322" s="70">
        <v>2</v>
      </c>
      <c r="J322" s="70"/>
      <c r="K322" s="70"/>
      <c r="L322" s="71">
        <v>3</v>
      </c>
      <c r="M322" s="71"/>
      <c r="N322" s="72"/>
      <c r="O322" s="73"/>
      <c r="P322" s="74"/>
      <c r="Q322" s="75">
        <v>0</v>
      </c>
      <c r="R322" s="76"/>
      <c r="S322" s="76">
        <v>0</v>
      </c>
      <c r="T322" s="77"/>
      <c r="U322" s="78">
        <v>1</v>
      </c>
      <c r="V322" s="46">
        <f t="shared" si="8"/>
        <v>7</v>
      </c>
      <c r="W322" s="47">
        <f>LOOKUP(A322,'peso entidad'!$B$5:$B$49,'peso entidad'!$E$5:$E$49)</f>
        <v>0</v>
      </c>
      <c r="X322" s="47">
        <f t="shared" si="9"/>
        <v>7</v>
      </c>
    </row>
    <row r="323" spans="1:24" ht="37.5">
      <c r="A323" s="67" t="s">
        <v>379</v>
      </c>
      <c r="B323" s="68">
        <v>832</v>
      </c>
      <c r="C323" s="103" t="s">
        <v>315</v>
      </c>
      <c r="D323" s="104">
        <v>8289900000</v>
      </c>
      <c r="E323" s="69"/>
      <c r="F323" s="69"/>
      <c r="G323" s="69">
        <v>1</v>
      </c>
      <c r="H323" s="70">
        <v>3</v>
      </c>
      <c r="I323" s="70"/>
      <c r="J323" s="70"/>
      <c r="K323" s="70"/>
      <c r="L323" s="71">
        <v>3</v>
      </c>
      <c r="M323" s="71"/>
      <c r="N323" s="72"/>
      <c r="O323" s="73"/>
      <c r="P323" s="74"/>
      <c r="Q323" s="75">
        <v>0</v>
      </c>
      <c r="R323" s="76"/>
      <c r="S323" s="76">
        <v>0</v>
      </c>
      <c r="T323" s="77"/>
      <c r="U323" s="78"/>
      <c r="V323" s="46">
        <f t="shared" si="8"/>
        <v>7</v>
      </c>
      <c r="W323" s="47">
        <f>LOOKUP(A323,'peso entidad'!$B$5:$B$49,'peso entidad'!$E$5:$E$49)</f>
        <v>0</v>
      </c>
      <c r="X323" s="47">
        <f t="shared" si="9"/>
        <v>7</v>
      </c>
    </row>
    <row r="324" spans="1:24" ht="15">
      <c r="A324" s="67" t="s">
        <v>379</v>
      </c>
      <c r="B324" s="68">
        <v>836</v>
      </c>
      <c r="C324" s="103" t="s">
        <v>319</v>
      </c>
      <c r="D324" s="104">
        <v>2461120000</v>
      </c>
      <c r="E324" s="69"/>
      <c r="F324" s="69"/>
      <c r="G324" s="69">
        <v>1</v>
      </c>
      <c r="H324" s="70">
        <v>3</v>
      </c>
      <c r="I324" s="70"/>
      <c r="J324" s="70"/>
      <c r="K324" s="70"/>
      <c r="L324" s="71">
        <v>3</v>
      </c>
      <c r="M324" s="71"/>
      <c r="N324" s="72"/>
      <c r="O324" s="73"/>
      <c r="P324" s="74"/>
      <c r="Q324" s="75">
        <v>0</v>
      </c>
      <c r="R324" s="76"/>
      <c r="S324" s="76">
        <v>0</v>
      </c>
      <c r="T324" s="77"/>
      <c r="U324" s="78"/>
      <c r="V324" s="46">
        <f t="shared" si="8"/>
        <v>7</v>
      </c>
      <c r="W324" s="47">
        <f>LOOKUP(A324,'peso entidad'!$B$5:$B$49,'peso entidad'!$E$5:$E$49)</f>
        <v>0</v>
      </c>
      <c r="X324" s="47">
        <f t="shared" si="9"/>
        <v>7</v>
      </c>
    </row>
    <row r="325" spans="1:24" ht="19.5">
      <c r="A325" s="67" t="s">
        <v>379</v>
      </c>
      <c r="B325" s="68">
        <v>837</v>
      </c>
      <c r="C325" s="103" t="s">
        <v>320</v>
      </c>
      <c r="D325" s="104">
        <v>7449800000</v>
      </c>
      <c r="E325" s="69"/>
      <c r="F325" s="69"/>
      <c r="G325" s="69">
        <v>1</v>
      </c>
      <c r="H325" s="70"/>
      <c r="I325" s="70"/>
      <c r="J325" s="70">
        <v>1</v>
      </c>
      <c r="K325" s="70"/>
      <c r="L325" s="71"/>
      <c r="M325" s="71">
        <v>2</v>
      </c>
      <c r="N325" s="72"/>
      <c r="O325" s="73"/>
      <c r="P325" s="74"/>
      <c r="Q325" s="75">
        <v>0</v>
      </c>
      <c r="R325" s="76">
        <v>2</v>
      </c>
      <c r="S325" s="76"/>
      <c r="T325" s="77"/>
      <c r="U325" s="78">
        <v>1</v>
      </c>
      <c r="V325" s="46">
        <f t="shared" si="8"/>
        <v>7</v>
      </c>
      <c r="W325" s="47">
        <f>LOOKUP(A325,'peso entidad'!$B$5:$B$49,'peso entidad'!$E$5:$E$49)</f>
        <v>0</v>
      </c>
      <c r="X325" s="47">
        <f t="shared" si="9"/>
        <v>7</v>
      </c>
    </row>
    <row r="326" spans="1:24" ht="28.5">
      <c r="A326" s="67" t="s">
        <v>376</v>
      </c>
      <c r="B326" s="68">
        <v>864</v>
      </c>
      <c r="C326" s="103" t="s">
        <v>92</v>
      </c>
      <c r="D326" s="104">
        <v>23444000000</v>
      </c>
      <c r="E326" s="69"/>
      <c r="F326" s="69">
        <v>4</v>
      </c>
      <c r="G326" s="69"/>
      <c r="H326" s="70"/>
      <c r="I326" s="70"/>
      <c r="J326" s="70"/>
      <c r="K326" s="70">
        <v>0</v>
      </c>
      <c r="L326" s="71">
        <v>3</v>
      </c>
      <c r="M326" s="71"/>
      <c r="N326" s="72"/>
      <c r="O326" s="73"/>
      <c r="P326" s="74"/>
      <c r="Q326" s="75">
        <v>0</v>
      </c>
      <c r="R326" s="76"/>
      <c r="S326" s="76">
        <v>0</v>
      </c>
      <c r="T326" s="77"/>
      <c r="U326" s="78"/>
      <c r="V326" s="46">
        <f t="shared" si="8"/>
        <v>7</v>
      </c>
      <c r="W326" s="47">
        <f>LOOKUP(A326,'peso entidad'!$B$5:$B$49,'peso entidad'!$E$5:$E$49)</f>
        <v>0</v>
      </c>
      <c r="X326" s="47">
        <f t="shared" si="9"/>
        <v>7</v>
      </c>
    </row>
    <row r="327" spans="1:24" ht="23.25">
      <c r="A327" s="67" t="s">
        <v>350</v>
      </c>
      <c r="B327" s="68">
        <v>939</v>
      </c>
      <c r="C327" s="103" t="s">
        <v>149</v>
      </c>
      <c r="D327" s="104">
        <v>160000000</v>
      </c>
      <c r="E327" s="69"/>
      <c r="F327" s="69"/>
      <c r="G327" s="69">
        <v>1</v>
      </c>
      <c r="H327" s="70"/>
      <c r="I327" s="70"/>
      <c r="J327" s="70">
        <v>1</v>
      </c>
      <c r="K327" s="70"/>
      <c r="L327" s="71"/>
      <c r="M327" s="71"/>
      <c r="N327" s="72">
        <v>3</v>
      </c>
      <c r="O327" s="73"/>
      <c r="P327" s="74"/>
      <c r="Q327" s="75">
        <v>0</v>
      </c>
      <c r="R327" s="76"/>
      <c r="S327" s="76">
        <v>0</v>
      </c>
      <c r="T327" s="77">
        <v>2</v>
      </c>
      <c r="U327" s="78"/>
      <c r="V327" s="46">
        <f aca="true" t="shared" si="10" ref="V327:V373">SUM(E327:U327)</f>
        <v>7</v>
      </c>
      <c r="W327" s="47">
        <f>LOOKUP(A327,'peso entidad'!$B$5:$B$49,'peso entidad'!$E$5:$E$49)</f>
        <v>0</v>
      </c>
      <c r="X327" s="47">
        <f aca="true" t="shared" si="11" ref="X327:X373">SUM(V327:W327)</f>
        <v>7</v>
      </c>
    </row>
    <row r="328" spans="1:24" ht="23.25">
      <c r="A328" s="67" t="s">
        <v>362</v>
      </c>
      <c r="B328" s="68">
        <v>7032</v>
      </c>
      <c r="C328" s="103" t="s">
        <v>181</v>
      </c>
      <c r="D328" s="104">
        <v>2007585520</v>
      </c>
      <c r="E328" s="69"/>
      <c r="F328" s="69"/>
      <c r="G328" s="69">
        <v>1</v>
      </c>
      <c r="H328" s="70"/>
      <c r="I328" s="70"/>
      <c r="J328" s="70"/>
      <c r="K328" s="70">
        <v>0</v>
      </c>
      <c r="L328" s="71"/>
      <c r="M328" s="71">
        <v>2</v>
      </c>
      <c r="N328" s="72">
        <v>3</v>
      </c>
      <c r="O328" s="73"/>
      <c r="P328" s="74"/>
      <c r="Q328" s="75">
        <v>0</v>
      </c>
      <c r="R328" s="76"/>
      <c r="S328" s="76">
        <v>0</v>
      </c>
      <c r="T328" s="77"/>
      <c r="U328" s="78">
        <v>1</v>
      </c>
      <c r="V328" s="46">
        <f t="shared" si="10"/>
        <v>7</v>
      </c>
      <c r="W328" s="47">
        <f>LOOKUP(A328,'peso entidad'!$B$5:$B$49,'peso entidad'!$E$5:$E$49)</f>
        <v>0</v>
      </c>
      <c r="X328" s="47">
        <f t="shared" si="11"/>
        <v>7</v>
      </c>
    </row>
    <row r="329" spans="1:24" ht="15">
      <c r="A329" s="67" t="s">
        <v>354</v>
      </c>
      <c r="B329" s="68">
        <v>45</v>
      </c>
      <c r="C329" s="111" t="s">
        <v>438</v>
      </c>
      <c r="D329" s="112">
        <v>5694719166.49</v>
      </c>
      <c r="E329" s="69"/>
      <c r="F329" s="69"/>
      <c r="G329" s="69">
        <v>1</v>
      </c>
      <c r="H329" s="70"/>
      <c r="I329" s="70"/>
      <c r="J329" s="70"/>
      <c r="K329" s="70">
        <v>0</v>
      </c>
      <c r="L329" s="71"/>
      <c r="M329" s="71"/>
      <c r="N329" s="79">
        <v>3</v>
      </c>
      <c r="O329" s="73"/>
      <c r="P329" s="74"/>
      <c r="Q329" s="75">
        <v>0</v>
      </c>
      <c r="R329" s="76"/>
      <c r="S329" s="76">
        <v>0</v>
      </c>
      <c r="T329" s="80">
        <v>2</v>
      </c>
      <c r="U329" s="78"/>
      <c r="V329" s="46">
        <f t="shared" si="10"/>
        <v>6</v>
      </c>
      <c r="W329" s="47">
        <f>LOOKUP(A329,'peso entidad'!$B$5:$B$49,'peso entidad'!$E$5:$E$49)</f>
        <v>1</v>
      </c>
      <c r="X329" s="47">
        <f t="shared" si="11"/>
        <v>7</v>
      </c>
    </row>
    <row r="330" spans="1:24" ht="15">
      <c r="A330" s="67" t="s">
        <v>360</v>
      </c>
      <c r="B330" s="68">
        <v>383</v>
      </c>
      <c r="C330" s="103" t="s">
        <v>4</v>
      </c>
      <c r="D330" s="104">
        <v>97223726981</v>
      </c>
      <c r="E330" s="69"/>
      <c r="F330" s="69"/>
      <c r="G330" s="69">
        <v>1</v>
      </c>
      <c r="H330" s="70"/>
      <c r="I330" s="70"/>
      <c r="J330" s="70">
        <v>1</v>
      </c>
      <c r="K330" s="70"/>
      <c r="L330" s="71"/>
      <c r="M330" s="71"/>
      <c r="N330" s="72">
        <v>3</v>
      </c>
      <c r="O330" s="73"/>
      <c r="P330" s="74"/>
      <c r="Q330" s="75">
        <v>0</v>
      </c>
      <c r="R330" s="76"/>
      <c r="S330" s="76">
        <v>0</v>
      </c>
      <c r="T330" s="77">
        <v>1</v>
      </c>
      <c r="U330" s="78"/>
      <c r="V330" s="46">
        <f t="shared" si="10"/>
        <v>6</v>
      </c>
      <c r="W330" s="47">
        <f>LOOKUP(A330,'peso entidad'!$B$5:$B$49,'peso entidad'!$E$5:$E$49)</f>
        <v>1</v>
      </c>
      <c r="X330" s="47">
        <f t="shared" si="11"/>
        <v>7</v>
      </c>
    </row>
    <row r="331" spans="1:24" ht="15">
      <c r="A331" s="67" t="s">
        <v>360</v>
      </c>
      <c r="B331" s="68">
        <v>685</v>
      </c>
      <c r="C331" s="103" t="s">
        <v>54</v>
      </c>
      <c r="D331" s="104">
        <v>29319978342</v>
      </c>
      <c r="E331" s="69"/>
      <c r="F331" s="69"/>
      <c r="G331" s="69">
        <v>1</v>
      </c>
      <c r="H331" s="70"/>
      <c r="I331" s="70"/>
      <c r="J331" s="70">
        <v>1</v>
      </c>
      <c r="K331" s="70"/>
      <c r="L331" s="71"/>
      <c r="M331" s="71"/>
      <c r="N331" s="72">
        <v>3</v>
      </c>
      <c r="O331" s="73"/>
      <c r="P331" s="74"/>
      <c r="Q331" s="75">
        <v>0</v>
      </c>
      <c r="R331" s="76"/>
      <c r="S331" s="76">
        <v>0</v>
      </c>
      <c r="T331" s="77">
        <v>1</v>
      </c>
      <c r="U331" s="78"/>
      <c r="V331" s="46">
        <f t="shared" si="10"/>
        <v>6</v>
      </c>
      <c r="W331" s="47">
        <f>LOOKUP(A331,'peso entidad'!$B$5:$B$49,'peso entidad'!$E$5:$E$49)</f>
        <v>1</v>
      </c>
      <c r="X331" s="47">
        <f t="shared" si="11"/>
        <v>7</v>
      </c>
    </row>
    <row r="332" spans="1:24" ht="23.25">
      <c r="A332" s="67" t="s">
        <v>363</v>
      </c>
      <c r="B332" s="68">
        <v>688</v>
      </c>
      <c r="C332" s="103" t="s">
        <v>57</v>
      </c>
      <c r="D332" s="104">
        <v>6526700000</v>
      </c>
      <c r="E332" s="69"/>
      <c r="F332" s="69"/>
      <c r="G332" s="69">
        <v>1</v>
      </c>
      <c r="H332" s="70"/>
      <c r="I332" s="70"/>
      <c r="J332" s="70"/>
      <c r="K332" s="70">
        <v>0</v>
      </c>
      <c r="L332" s="71"/>
      <c r="M332" s="71">
        <v>2</v>
      </c>
      <c r="N332" s="72">
        <v>3</v>
      </c>
      <c r="O332" s="73"/>
      <c r="P332" s="74"/>
      <c r="Q332" s="75">
        <v>0</v>
      </c>
      <c r="R332" s="76"/>
      <c r="S332" s="76">
        <v>0</v>
      </c>
      <c r="T332" s="77"/>
      <c r="U332" s="78"/>
      <c r="V332" s="46">
        <f t="shared" si="10"/>
        <v>6</v>
      </c>
      <c r="W332" s="47">
        <f>LOOKUP(A332,'peso entidad'!$B$5:$B$49,'peso entidad'!$E$5:$E$49)</f>
        <v>1</v>
      </c>
      <c r="X332" s="47">
        <f t="shared" si="11"/>
        <v>7</v>
      </c>
    </row>
    <row r="333" spans="1:24" ht="23.25">
      <c r="A333" s="67" t="s">
        <v>363</v>
      </c>
      <c r="B333" s="68">
        <v>775</v>
      </c>
      <c r="C333" s="103" t="s">
        <v>261</v>
      </c>
      <c r="D333" s="104">
        <v>9941000000</v>
      </c>
      <c r="E333" s="69"/>
      <c r="F333" s="69"/>
      <c r="G333" s="69">
        <v>1</v>
      </c>
      <c r="H333" s="70"/>
      <c r="I333" s="70"/>
      <c r="J333" s="70">
        <v>1</v>
      </c>
      <c r="K333" s="70"/>
      <c r="L333" s="71"/>
      <c r="M333" s="71"/>
      <c r="N333" s="72">
        <v>3</v>
      </c>
      <c r="O333" s="73"/>
      <c r="P333" s="74"/>
      <c r="Q333" s="75">
        <v>0</v>
      </c>
      <c r="R333" s="76"/>
      <c r="S333" s="76">
        <v>0</v>
      </c>
      <c r="T333" s="77"/>
      <c r="U333" s="78">
        <v>1</v>
      </c>
      <c r="V333" s="46">
        <f t="shared" si="10"/>
        <v>6</v>
      </c>
      <c r="W333" s="47">
        <f>LOOKUP(A333,'peso entidad'!$B$5:$B$49,'peso entidad'!$E$5:$E$49)</f>
        <v>1</v>
      </c>
      <c r="X333" s="47">
        <f t="shared" si="11"/>
        <v>7</v>
      </c>
    </row>
    <row r="334" spans="1:24" ht="23.25">
      <c r="A334" s="67" t="s">
        <v>386</v>
      </c>
      <c r="B334" s="68">
        <v>364</v>
      </c>
      <c r="C334" s="103" t="s">
        <v>492</v>
      </c>
      <c r="D334" s="104">
        <v>292000000</v>
      </c>
      <c r="E334" s="69"/>
      <c r="F334" s="69"/>
      <c r="G334" s="69">
        <v>1</v>
      </c>
      <c r="H334" s="70"/>
      <c r="I334" s="70"/>
      <c r="J334" s="70">
        <v>1</v>
      </c>
      <c r="K334" s="70"/>
      <c r="L334" s="71"/>
      <c r="M334" s="71"/>
      <c r="N334" s="72">
        <v>3</v>
      </c>
      <c r="O334" s="73"/>
      <c r="P334" s="74"/>
      <c r="Q334" s="75">
        <v>0</v>
      </c>
      <c r="R334" s="76"/>
      <c r="S334" s="76">
        <v>0</v>
      </c>
      <c r="T334" s="77"/>
      <c r="U334" s="78">
        <v>1</v>
      </c>
      <c r="V334" s="46">
        <f t="shared" si="10"/>
        <v>6</v>
      </c>
      <c r="W334" s="47">
        <f>LOOKUP(A334,'peso entidad'!$B$5:$B$49,'peso entidad'!$E$5:$E$49)</f>
        <v>0</v>
      </c>
      <c r="X334" s="47">
        <f t="shared" si="11"/>
        <v>6</v>
      </c>
    </row>
    <row r="335" spans="1:24" ht="19.5">
      <c r="A335" s="67" t="s">
        <v>385</v>
      </c>
      <c r="B335" s="68">
        <v>377</v>
      </c>
      <c r="C335" s="103" t="s">
        <v>493</v>
      </c>
      <c r="D335" s="104">
        <v>1050000000</v>
      </c>
      <c r="E335" s="69"/>
      <c r="F335" s="69"/>
      <c r="G335" s="69">
        <v>1</v>
      </c>
      <c r="H335" s="70"/>
      <c r="I335" s="70"/>
      <c r="J335" s="70"/>
      <c r="K335" s="70">
        <v>0</v>
      </c>
      <c r="L335" s="71"/>
      <c r="M335" s="71"/>
      <c r="N335" s="72">
        <v>3</v>
      </c>
      <c r="O335" s="73"/>
      <c r="P335" s="74"/>
      <c r="Q335" s="75">
        <v>0</v>
      </c>
      <c r="R335" s="76"/>
      <c r="S335" s="76">
        <v>0</v>
      </c>
      <c r="T335" s="77">
        <v>2</v>
      </c>
      <c r="U335" s="78"/>
      <c r="V335" s="46">
        <f t="shared" si="10"/>
        <v>6</v>
      </c>
      <c r="W335" s="47">
        <f>LOOKUP(A335,'peso entidad'!$B$5:$B$49,'peso entidad'!$E$5:$E$49)</f>
        <v>0</v>
      </c>
      <c r="X335" s="47">
        <f t="shared" si="11"/>
        <v>6</v>
      </c>
    </row>
    <row r="336" spans="1:24" ht="19.5">
      <c r="A336" s="67" t="s">
        <v>379</v>
      </c>
      <c r="B336" s="68">
        <v>601</v>
      </c>
      <c r="C336" s="103" t="s">
        <v>45</v>
      </c>
      <c r="D336" s="104">
        <f>SUBTOTAL(9,L336:L337)</f>
        <v>0</v>
      </c>
      <c r="E336" s="69"/>
      <c r="F336" s="69"/>
      <c r="G336" s="69">
        <v>1</v>
      </c>
      <c r="H336" s="70"/>
      <c r="I336" s="70"/>
      <c r="J336" s="70"/>
      <c r="K336" s="70">
        <v>0</v>
      </c>
      <c r="L336" s="71"/>
      <c r="M336" s="71"/>
      <c r="N336" s="72">
        <v>3</v>
      </c>
      <c r="O336" s="73"/>
      <c r="P336" s="74"/>
      <c r="Q336" s="75">
        <v>0</v>
      </c>
      <c r="R336" s="76"/>
      <c r="S336" s="76">
        <v>0</v>
      </c>
      <c r="T336" s="77">
        <v>2</v>
      </c>
      <c r="U336" s="78"/>
      <c r="V336" s="46">
        <f t="shared" si="10"/>
        <v>6</v>
      </c>
      <c r="W336" s="47">
        <f>LOOKUP(A336,'peso entidad'!$B$5:$B$49,'peso entidad'!$E$5:$E$49)</f>
        <v>0</v>
      </c>
      <c r="X336" s="47">
        <f t="shared" si="11"/>
        <v>6</v>
      </c>
    </row>
    <row r="337" spans="1:24" ht="19.5">
      <c r="A337" s="67" t="s">
        <v>379</v>
      </c>
      <c r="B337" s="68">
        <v>831</v>
      </c>
      <c r="C337" s="103" t="s">
        <v>314</v>
      </c>
      <c r="D337" s="104">
        <v>16036697000</v>
      </c>
      <c r="E337" s="69"/>
      <c r="F337" s="69">
        <v>4</v>
      </c>
      <c r="G337" s="69"/>
      <c r="H337" s="70"/>
      <c r="I337" s="70"/>
      <c r="J337" s="70"/>
      <c r="K337" s="70">
        <v>0</v>
      </c>
      <c r="L337" s="71"/>
      <c r="M337" s="71">
        <v>2</v>
      </c>
      <c r="N337" s="72"/>
      <c r="O337" s="73"/>
      <c r="P337" s="74"/>
      <c r="Q337" s="75">
        <v>0</v>
      </c>
      <c r="R337" s="76"/>
      <c r="S337" s="76">
        <v>0</v>
      </c>
      <c r="T337" s="77"/>
      <c r="U337" s="78"/>
      <c r="V337" s="46">
        <f t="shared" si="10"/>
        <v>6</v>
      </c>
      <c r="W337" s="47">
        <f>LOOKUP(A337,'peso entidad'!$B$5:$B$49,'peso entidad'!$E$5:$E$49)</f>
        <v>0</v>
      </c>
      <c r="X337" s="47">
        <f t="shared" si="11"/>
        <v>6</v>
      </c>
    </row>
    <row r="338" spans="1:24" ht="19.5">
      <c r="A338" s="67" t="s">
        <v>379</v>
      </c>
      <c r="B338" s="68">
        <v>833</v>
      </c>
      <c r="C338" s="103" t="s">
        <v>316</v>
      </c>
      <c r="D338" s="104">
        <v>4655431000</v>
      </c>
      <c r="E338" s="69"/>
      <c r="F338" s="69"/>
      <c r="G338" s="69">
        <v>1</v>
      </c>
      <c r="H338" s="70"/>
      <c r="I338" s="70">
        <v>2</v>
      </c>
      <c r="J338" s="70"/>
      <c r="K338" s="70"/>
      <c r="L338" s="71">
        <v>3</v>
      </c>
      <c r="M338" s="71"/>
      <c r="N338" s="72"/>
      <c r="O338" s="73"/>
      <c r="P338" s="74"/>
      <c r="Q338" s="75">
        <v>0</v>
      </c>
      <c r="R338" s="76"/>
      <c r="S338" s="76">
        <v>0</v>
      </c>
      <c r="T338" s="77"/>
      <c r="U338" s="78"/>
      <c r="V338" s="46">
        <f t="shared" si="10"/>
        <v>6</v>
      </c>
      <c r="W338" s="47">
        <f>LOOKUP(A338,'peso entidad'!$B$5:$B$49,'peso entidad'!$E$5:$E$49)</f>
        <v>0</v>
      </c>
      <c r="X338" s="47">
        <f t="shared" si="11"/>
        <v>6</v>
      </c>
    </row>
    <row r="339" spans="1:24" ht="28.5">
      <c r="A339" s="67" t="s">
        <v>379</v>
      </c>
      <c r="B339" s="68">
        <v>838</v>
      </c>
      <c r="C339" s="103" t="s">
        <v>321</v>
      </c>
      <c r="D339" s="104">
        <v>20901000000</v>
      </c>
      <c r="E339" s="69"/>
      <c r="F339" s="69">
        <v>4</v>
      </c>
      <c r="G339" s="69"/>
      <c r="H339" s="70"/>
      <c r="I339" s="70"/>
      <c r="J339" s="70"/>
      <c r="K339" s="70">
        <v>0</v>
      </c>
      <c r="L339" s="71"/>
      <c r="M339" s="71">
        <v>2</v>
      </c>
      <c r="N339" s="72"/>
      <c r="O339" s="73"/>
      <c r="P339" s="74"/>
      <c r="Q339" s="75">
        <v>0</v>
      </c>
      <c r="R339" s="76"/>
      <c r="S339" s="76">
        <v>0</v>
      </c>
      <c r="T339" s="77"/>
      <c r="U339" s="78"/>
      <c r="V339" s="46">
        <f t="shared" si="10"/>
        <v>6</v>
      </c>
      <c r="W339" s="47">
        <f>LOOKUP(A339,'peso entidad'!$B$5:$B$49,'peso entidad'!$E$5:$E$49)</f>
        <v>0</v>
      </c>
      <c r="X339" s="47">
        <f t="shared" si="11"/>
        <v>6</v>
      </c>
    </row>
    <row r="340" spans="1:24" ht="15">
      <c r="A340" s="67" t="s">
        <v>380</v>
      </c>
      <c r="B340" s="68">
        <v>924</v>
      </c>
      <c r="C340" s="103"/>
      <c r="D340" s="104">
        <v>0</v>
      </c>
      <c r="E340" s="69"/>
      <c r="F340" s="69"/>
      <c r="G340" s="69">
        <v>1</v>
      </c>
      <c r="H340" s="70"/>
      <c r="I340" s="70"/>
      <c r="J340" s="70">
        <v>1</v>
      </c>
      <c r="K340" s="70"/>
      <c r="L340" s="71"/>
      <c r="M340" s="71">
        <v>2</v>
      </c>
      <c r="N340" s="72"/>
      <c r="O340" s="73"/>
      <c r="P340" s="74"/>
      <c r="Q340" s="75">
        <v>0</v>
      </c>
      <c r="R340" s="76">
        <v>2</v>
      </c>
      <c r="S340" s="76"/>
      <c r="T340" s="77"/>
      <c r="U340" s="78"/>
      <c r="V340" s="46">
        <f t="shared" si="10"/>
        <v>6</v>
      </c>
      <c r="W340" s="47">
        <f>LOOKUP(A340,'peso entidad'!$B$5:$B$49,'peso entidad'!$E$5:$E$49)</f>
        <v>0</v>
      </c>
      <c r="X340" s="47">
        <f t="shared" si="11"/>
        <v>6</v>
      </c>
    </row>
    <row r="341" spans="1:24" ht="23.25">
      <c r="A341" s="67" t="s">
        <v>374</v>
      </c>
      <c r="B341" s="68">
        <v>926</v>
      </c>
      <c r="C341" s="103" t="s">
        <v>141</v>
      </c>
      <c r="D341" s="104">
        <v>13316290000</v>
      </c>
      <c r="E341" s="69"/>
      <c r="F341" s="69"/>
      <c r="G341" s="69">
        <v>1</v>
      </c>
      <c r="H341" s="70"/>
      <c r="I341" s="70"/>
      <c r="J341" s="70">
        <v>1</v>
      </c>
      <c r="K341" s="70"/>
      <c r="L341" s="71"/>
      <c r="M341" s="71">
        <v>2</v>
      </c>
      <c r="N341" s="72"/>
      <c r="O341" s="73"/>
      <c r="P341" s="74"/>
      <c r="Q341" s="75">
        <v>0</v>
      </c>
      <c r="R341" s="76">
        <v>2</v>
      </c>
      <c r="S341" s="76"/>
      <c r="T341" s="77"/>
      <c r="U341" s="78"/>
      <c r="V341" s="46">
        <f t="shared" si="10"/>
        <v>6</v>
      </c>
      <c r="W341" s="47">
        <f>LOOKUP(A341,'peso entidad'!$B$5:$B$49,'peso entidad'!$E$5:$E$49)</f>
        <v>0</v>
      </c>
      <c r="X341" s="47">
        <f t="shared" si="11"/>
        <v>6</v>
      </c>
    </row>
    <row r="342" spans="1:24" ht="15">
      <c r="A342" s="67" t="s">
        <v>380</v>
      </c>
      <c r="B342" s="68">
        <v>952</v>
      </c>
      <c r="C342" s="103" t="s">
        <v>159</v>
      </c>
      <c r="D342" s="104">
        <v>120000000</v>
      </c>
      <c r="E342" s="69"/>
      <c r="F342" s="69"/>
      <c r="G342" s="69">
        <v>1</v>
      </c>
      <c r="H342" s="70"/>
      <c r="I342" s="70"/>
      <c r="J342" s="70"/>
      <c r="K342" s="70">
        <v>0</v>
      </c>
      <c r="L342" s="71"/>
      <c r="M342" s="71"/>
      <c r="N342" s="72">
        <v>3</v>
      </c>
      <c r="O342" s="73"/>
      <c r="P342" s="74"/>
      <c r="Q342" s="75">
        <v>0</v>
      </c>
      <c r="R342" s="76"/>
      <c r="S342" s="76">
        <v>0</v>
      </c>
      <c r="T342" s="77">
        <v>2</v>
      </c>
      <c r="U342" s="78"/>
      <c r="V342" s="46">
        <f t="shared" si="10"/>
        <v>6</v>
      </c>
      <c r="W342" s="47">
        <f>LOOKUP(A342,'peso entidad'!$B$5:$B$49,'peso entidad'!$E$5:$E$49)</f>
        <v>0</v>
      </c>
      <c r="X342" s="47">
        <f t="shared" si="11"/>
        <v>6</v>
      </c>
    </row>
    <row r="343" spans="1:24" ht="19.5">
      <c r="A343" s="67" t="s">
        <v>366</v>
      </c>
      <c r="B343" s="68">
        <v>944</v>
      </c>
      <c r="C343" s="103" t="s">
        <v>153</v>
      </c>
      <c r="D343" s="104">
        <v>340000000</v>
      </c>
      <c r="E343" s="69"/>
      <c r="F343" s="69"/>
      <c r="G343" s="69">
        <v>1</v>
      </c>
      <c r="H343" s="70"/>
      <c r="I343" s="70"/>
      <c r="J343" s="70"/>
      <c r="K343" s="70">
        <v>0</v>
      </c>
      <c r="L343" s="71"/>
      <c r="M343" s="71"/>
      <c r="N343" s="72">
        <v>3</v>
      </c>
      <c r="O343" s="73"/>
      <c r="P343" s="74"/>
      <c r="Q343" s="75">
        <v>0</v>
      </c>
      <c r="R343" s="76"/>
      <c r="S343" s="76">
        <v>0</v>
      </c>
      <c r="T343" s="77"/>
      <c r="U343" s="78">
        <v>1</v>
      </c>
      <c r="V343" s="46">
        <f t="shared" si="10"/>
        <v>5</v>
      </c>
      <c r="W343" s="47">
        <f>LOOKUP(A343,'peso entidad'!$B$5:$B$49,'peso entidad'!$E$5:$E$49)</f>
        <v>1</v>
      </c>
      <c r="X343" s="47">
        <f t="shared" si="11"/>
        <v>6</v>
      </c>
    </row>
    <row r="344" spans="1:24" ht="19.5">
      <c r="A344" s="67" t="s">
        <v>367</v>
      </c>
      <c r="B344" s="68">
        <v>956</v>
      </c>
      <c r="C344" s="103" t="s">
        <v>163</v>
      </c>
      <c r="D344" s="104">
        <v>5216900000</v>
      </c>
      <c r="E344" s="69"/>
      <c r="F344" s="69"/>
      <c r="G344" s="69">
        <v>1</v>
      </c>
      <c r="H344" s="70"/>
      <c r="I344" s="70">
        <v>2</v>
      </c>
      <c r="J344" s="70"/>
      <c r="K344" s="70"/>
      <c r="L344" s="71"/>
      <c r="M344" s="71">
        <v>2</v>
      </c>
      <c r="N344" s="72"/>
      <c r="O344" s="73"/>
      <c r="P344" s="74"/>
      <c r="Q344" s="75">
        <v>0</v>
      </c>
      <c r="R344" s="76"/>
      <c r="S344" s="76">
        <v>0</v>
      </c>
      <c r="T344" s="77"/>
      <c r="U344" s="78"/>
      <c r="V344" s="46">
        <f t="shared" si="10"/>
        <v>5</v>
      </c>
      <c r="W344" s="47">
        <f>LOOKUP(A344,'peso entidad'!$B$5:$B$49,'peso entidad'!$E$5:$E$49)</f>
        <v>1</v>
      </c>
      <c r="X344" s="47">
        <f t="shared" si="11"/>
        <v>6</v>
      </c>
    </row>
    <row r="345" spans="1:24" ht="15">
      <c r="A345" s="67" t="s">
        <v>355</v>
      </c>
      <c r="B345" s="68">
        <v>953</v>
      </c>
      <c r="C345" s="103" t="s">
        <v>160</v>
      </c>
      <c r="D345" s="104">
        <v>1128203000</v>
      </c>
      <c r="E345" s="69"/>
      <c r="F345" s="69"/>
      <c r="G345" s="69">
        <v>1</v>
      </c>
      <c r="H345" s="70"/>
      <c r="I345" s="70"/>
      <c r="J345" s="70"/>
      <c r="K345" s="70">
        <v>0</v>
      </c>
      <c r="L345" s="71"/>
      <c r="M345" s="71"/>
      <c r="N345" s="72"/>
      <c r="O345" s="73"/>
      <c r="P345" s="74"/>
      <c r="Q345" s="75">
        <v>0</v>
      </c>
      <c r="R345" s="76"/>
      <c r="S345" s="76">
        <v>0</v>
      </c>
      <c r="T345" s="77"/>
      <c r="U345" s="78"/>
      <c r="V345" s="46">
        <f t="shared" si="10"/>
        <v>1</v>
      </c>
      <c r="W345" s="47">
        <f>LOOKUP(A345,'peso entidad'!$B$5:$B$49,'peso entidad'!$E$5:$E$49)</f>
        <v>5</v>
      </c>
      <c r="X345" s="47">
        <f t="shared" si="11"/>
        <v>6</v>
      </c>
    </row>
    <row r="346" spans="1:24" ht="15">
      <c r="A346" s="67" t="s">
        <v>385</v>
      </c>
      <c r="B346" s="68">
        <v>304</v>
      </c>
      <c r="C346" s="103" t="s">
        <v>482</v>
      </c>
      <c r="D346" s="104">
        <v>3489500000</v>
      </c>
      <c r="E346" s="69"/>
      <c r="F346" s="69"/>
      <c r="G346" s="69">
        <v>1</v>
      </c>
      <c r="H346" s="70"/>
      <c r="I346" s="70"/>
      <c r="J346" s="70"/>
      <c r="K346" s="70">
        <v>0</v>
      </c>
      <c r="L346" s="71"/>
      <c r="M346" s="71"/>
      <c r="N346" s="72">
        <v>3</v>
      </c>
      <c r="O346" s="73"/>
      <c r="P346" s="74"/>
      <c r="Q346" s="75">
        <v>0</v>
      </c>
      <c r="R346" s="76"/>
      <c r="S346" s="76">
        <v>0</v>
      </c>
      <c r="T346" s="77"/>
      <c r="U346" s="78">
        <v>1</v>
      </c>
      <c r="V346" s="46">
        <f t="shared" si="10"/>
        <v>5</v>
      </c>
      <c r="W346" s="47">
        <f>LOOKUP(A346,'peso entidad'!$B$5:$B$49,'peso entidad'!$E$5:$E$49)</f>
        <v>0</v>
      </c>
      <c r="X346" s="47">
        <f t="shared" si="11"/>
        <v>5</v>
      </c>
    </row>
    <row r="347" spans="1:24" ht="19.5">
      <c r="A347" s="67" t="s">
        <v>379</v>
      </c>
      <c r="B347" s="68">
        <v>829</v>
      </c>
      <c r="C347" s="103" t="s">
        <v>312</v>
      </c>
      <c r="D347" s="104">
        <v>3004000000</v>
      </c>
      <c r="E347" s="69"/>
      <c r="F347" s="69"/>
      <c r="G347" s="69">
        <v>1</v>
      </c>
      <c r="H347" s="70"/>
      <c r="I347" s="70">
        <v>2</v>
      </c>
      <c r="J347" s="70"/>
      <c r="K347" s="70"/>
      <c r="L347" s="71"/>
      <c r="M347" s="71">
        <v>2</v>
      </c>
      <c r="N347" s="72"/>
      <c r="O347" s="73"/>
      <c r="P347" s="74"/>
      <c r="Q347" s="75">
        <v>0</v>
      </c>
      <c r="R347" s="76"/>
      <c r="S347" s="76">
        <v>0</v>
      </c>
      <c r="T347" s="77"/>
      <c r="U347" s="78"/>
      <c r="V347" s="46">
        <f t="shared" si="10"/>
        <v>5</v>
      </c>
      <c r="W347" s="47">
        <f>LOOKUP(A347,'peso entidad'!$B$5:$B$49,'peso entidad'!$E$5:$E$49)</f>
        <v>0</v>
      </c>
      <c r="X347" s="47">
        <f t="shared" si="11"/>
        <v>5</v>
      </c>
    </row>
    <row r="348" spans="1:24" ht="19.5">
      <c r="A348" s="67" t="s">
        <v>379</v>
      </c>
      <c r="B348" s="68">
        <v>839</v>
      </c>
      <c r="C348" s="103" t="s">
        <v>227</v>
      </c>
      <c r="D348" s="104">
        <v>7105064000</v>
      </c>
      <c r="E348" s="69"/>
      <c r="F348" s="69"/>
      <c r="G348" s="69">
        <v>1</v>
      </c>
      <c r="H348" s="70"/>
      <c r="I348" s="70"/>
      <c r="J348" s="70">
        <v>1</v>
      </c>
      <c r="K348" s="70"/>
      <c r="L348" s="71">
        <v>3</v>
      </c>
      <c r="M348" s="71"/>
      <c r="N348" s="72"/>
      <c r="O348" s="73"/>
      <c r="P348" s="74"/>
      <c r="Q348" s="75">
        <v>0</v>
      </c>
      <c r="R348" s="76"/>
      <c r="S348" s="76">
        <v>0</v>
      </c>
      <c r="T348" s="77"/>
      <c r="U348" s="78"/>
      <c r="V348" s="46">
        <f t="shared" si="10"/>
        <v>5</v>
      </c>
      <c r="W348" s="47">
        <f>LOOKUP(A348,'peso entidad'!$B$5:$B$49,'peso entidad'!$E$5:$E$49)</f>
        <v>0</v>
      </c>
      <c r="X348" s="47">
        <f t="shared" si="11"/>
        <v>5</v>
      </c>
    </row>
    <row r="349" spans="1:24" ht="15">
      <c r="A349" s="67" t="s">
        <v>384</v>
      </c>
      <c r="B349" s="68">
        <v>868</v>
      </c>
      <c r="C349" s="103" t="s">
        <v>96</v>
      </c>
      <c r="D349" s="104">
        <v>980000000</v>
      </c>
      <c r="E349" s="69"/>
      <c r="F349" s="69"/>
      <c r="G349" s="69">
        <v>1</v>
      </c>
      <c r="H349" s="70"/>
      <c r="I349" s="70">
        <v>2</v>
      </c>
      <c r="J349" s="70"/>
      <c r="K349" s="70"/>
      <c r="L349" s="71"/>
      <c r="M349" s="71">
        <v>2</v>
      </c>
      <c r="N349" s="72"/>
      <c r="O349" s="73"/>
      <c r="P349" s="74"/>
      <c r="Q349" s="75">
        <v>0</v>
      </c>
      <c r="R349" s="76"/>
      <c r="S349" s="76">
        <v>0</v>
      </c>
      <c r="T349" s="77"/>
      <c r="U349" s="78"/>
      <c r="V349" s="46">
        <f t="shared" si="10"/>
        <v>5</v>
      </c>
      <c r="W349" s="47">
        <f>LOOKUP(A349,'peso entidad'!$B$5:$B$49,'peso entidad'!$E$5:$E$49)</f>
        <v>0</v>
      </c>
      <c r="X349" s="47">
        <f t="shared" si="11"/>
        <v>5</v>
      </c>
    </row>
    <row r="350" spans="1:24" ht="15">
      <c r="A350" s="67" t="s">
        <v>354</v>
      </c>
      <c r="B350" s="68">
        <v>76</v>
      </c>
      <c r="C350" s="103" t="s">
        <v>456</v>
      </c>
      <c r="D350" s="104">
        <v>219000000</v>
      </c>
      <c r="E350" s="69"/>
      <c r="F350" s="69"/>
      <c r="G350" s="69">
        <v>1</v>
      </c>
      <c r="H350" s="70"/>
      <c r="I350" s="70"/>
      <c r="J350" s="70"/>
      <c r="K350" s="70">
        <v>0</v>
      </c>
      <c r="L350" s="71"/>
      <c r="M350" s="71"/>
      <c r="N350" s="72">
        <v>3</v>
      </c>
      <c r="O350" s="73"/>
      <c r="P350" s="74"/>
      <c r="Q350" s="75">
        <v>0</v>
      </c>
      <c r="R350" s="76"/>
      <c r="S350" s="76">
        <v>0</v>
      </c>
      <c r="T350" s="77"/>
      <c r="U350" s="78"/>
      <c r="V350" s="46">
        <f t="shared" si="10"/>
        <v>4</v>
      </c>
      <c r="W350" s="47">
        <f>LOOKUP(A350,'peso entidad'!$B$5:$B$49,'peso entidad'!$E$5:$E$49)</f>
        <v>1</v>
      </c>
      <c r="X350" s="47">
        <f t="shared" si="11"/>
        <v>5</v>
      </c>
    </row>
    <row r="351" spans="1:24" ht="15">
      <c r="A351" s="67" t="s">
        <v>367</v>
      </c>
      <c r="B351" s="68">
        <v>961</v>
      </c>
      <c r="C351" s="103" t="s">
        <v>167</v>
      </c>
      <c r="D351" s="104">
        <v>44850936000</v>
      </c>
      <c r="E351" s="69"/>
      <c r="F351" s="69"/>
      <c r="G351" s="69">
        <v>1</v>
      </c>
      <c r="H351" s="70"/>
      <c r="I351" s="70"/>
      <c r="J351" s="70">
        <v>1</v>
      </c>
      <c r="K351" s="70"/>
      <c r="L351" s="71"/>
      <c r="M351" s="71">
        <v>2</v>
      </c>
      <c r="N351" s="72"/>
      <c r="O351" s="73"/>
      <c r="P351" s="74"/>
      <c r="Q351" s="75">
        <v>0</v>
      </c>
      <c r="R351" s="76"/>
      <c r="S351" s="76">
        <v>0</v>
      </c>
      <c r="T351" s="77"/>
      <c r="U351" s="78"/>
      <c r="V351" s="46">
        <f t="shared" si="10"/>
        <v>4</v>
      </c>
      <c r="W351" s="47">
        <f>LOOKUP(A351,'peso entidad'!$B$5:$B$49,'peso entidad'!$E$5:$E$49)</f>
        <v>1</v>
      </c>
      <c r="X351" s="47">
        <f t="shared" si="11"/>
        <v>5</v>
      </c>
    </row>
    <row r="352" spans="1:24" ht="19.5">
      <c r="A352" s="67" t="s">
        <v>379</v>
      </c>
      <c r="B352" s="68">
        <v>840</v>
      </c>
      <c r="C352" s="103" t="s">
        <v>322</v>
      </c>
      <c r="D352" s="104">
        <v>3828100001</v>
      </c>
      <c r="E352" s="69"/>
      <c r="F352" s="69"/>
      <c r="G352" s="69">
        <v>1</v>
      </c>
      <c r="H352" s="70"/>
      <c r="I352" s="70"/>
      <c r="J352" s="70">
        <v>1</v>
      </c>
      <c r="K352" s="70"/>
      <c r="L352" s="71"/>
      <c r="M352" s="71">
        <v>2</v>
      </c>
      <c r="N352" s="72"/>
      <c r="O352" s="73"/>
      <c r="P352" s="74"/>
      <c r="Q352" s="75">
        <v>0</v>
      </c>
      <c r="R352" s="76"/>
      <c r="S352" s="76">
        <v>0</v>
      </c>
      <c r="T352" s="77"/>
      <c r="U352" s="78"/>
      <c r="V352" s="46">
        <f t="shared" si="10"/>
        <v>4</v>
      </c>
      <c r="W352" s="47">
        <f>LOOKUP(A352,'peso entidad'!$B$5:$B$49,'peso entidad'!$E$5:$E$49)</f>
        <v>0</v>
      </c>
      <c r="X352" s="47">
        <f t="shared" si="11"/>
        <v>4</v>
      </c>
    </row>
    <row r="353" spans="1:24" ht="23.25">
      <c r="A353" s="67" t="s">
        <v>374</v>
      </c>
      <c r="B353" s="68">
        <v>922</v>
      </c>
      <c r="C353" s="103" t="s">
        <v>331</v>
      </c>
      <c r="D353" s="104">
        <v>4603000000</v>
      </c>
      <c r="E353" s="69"/>
      <c r="F353" s="69"/>
      <c r="G353" s="69">
        <v>1</v>
      </c>
      <c r="H353" s="70"/>
      <c r="I353" s="70"/>
      <c r="J353" s="70">
        <v>1</v>
      </c>
      <c r="K353" s="70"/>
      <c r="L353" s="71"/>
      <c r="M353" s="71">
        <v>2</v>
      </c>
      <c r="N353" s="72"/>
      <c r="O353" s="73"/>
      <c r="P353" s="74"/>
      <c r="Q353" s="75">
        <v>0</v>
      </c>
      <c r="R353" s="76"/>
      <c r="S353" s="76">
        <v>0</v>
      </c>
      <c r="T353" s="77"/>
      <c r="U353" s="78"/>
      <c r="V353" s="46">
        <f t="shared" si="10"/>
        <v>4</v>
      </c>
      <c r="W353" s="47">
        <f>LOOKUP(A353,'peso entidad'!$B$5:$B$49,'peso entidad'!$E$5:$E$49)</f>
        <v>0</v>
      </c>
      <c r="X353" s="47">
        <f t="shared" si="11"/>
        <v>4</v>
      </c>
    </row>
    <row r="354" spans="1:24" ht="15">
      <c r="A354" s="67" t="s">
        <v>384</v>
      </c>
      <c r="B354" s="68">
        <v>931</v>
      </c>
      <c r="C354" s="103" t="s">
        <v>144</v>
      </c>
      <c r="D354" s="104">
        <v>17393585000</v>
      </c>
      <c r="E354" s="69"/>
      <c r="F354" s="69"/>
      <c r="G354" s="69">
        <v>1</v>
      </c>
      <c r="H354" s="70"/>
      <c r="I354" s="70"/>
      <c r="J354" s="70">
        <v>1</v>
      </c>
      <c r="K354" s="70"/>
      <c r="L354" s="71"/>
      <c r="M354" s="71">
        <v>2</v>
      </c>
      <c r="N354" s="72"/>
      <c r="O354" s="73"/>
      <c r="P354" s="74"/>
      <c r="Q354" s="75">
        <v>0</v>
      </c>
      <c r="R354" s="76"/>
      <c r="S354" s="76">
        <v>0</v>
      </c>
      <c r="T354" s="77"/>
      <c r="U354" s="78"/>
      <c r="V354" s="46">
        <f t="shared" si="10"/>
        <v>4</v>
      </c>
      <c r="W354" s="47">
        <f>LOOKUP(A354,'peso entidad'!$B$5:$B$49,'peso entidad'!$E$5:$E$49)</f>
        <v>0</v>
      </c>
      <c r="X354" s="47">
        <f t="shared" si="11"/>
        <v>4</v>
      </c>
    </row>
    <row r="355" spans="1:24" ht="15">
      <c r="A355" s="67" t="s">
        <v>384</v>
      </c>
      <c r="B355" s="68">
        <v>933</v>
      </c>
      <c r="C355" s="103" t="s">
        <v>483</v>
      </c>
      <c r="D355" s="104">
        <v>6189320000</v>
      </c>
      <c r="E355" s="69"/>
      <c r="F355" s="69"/>
      <c r="G355" s="69">
        <v>1</v>
      </c>
      <c r="H355" s="70"/>
      <c r="I355" s="70"/>
      <c r="J355" s="70"/>
      <c r="K355" s="70">
        <v>0</v>
      </c>
      <c r="L355" s="71">
        <v>3</v>
      </c>
      <c r="M355" s="71"/>
      <c r="N355" s="72"/>
      <c r="O355" s="73"/>
      <c r="P355" s="74"/>
      <c r="Q355" s="75">
        <v>0</v>
      </c>
      <c r="R355" s="76"/>
      <c r="S355" s="76">
        <v>0</v>
      </c>
      <c r="T355" s="77"/>
      <c r="U355" s="78"/>
      <c r="V355" s="46">
        <f t="shared" si="10"/>
        <v>4</v>
      </c>
      <c r="W355" s="47">
        <f>LOOKUP(A355,'peso entidad'!$B$5:$B$49,'peso entidad'!$E$5:$E$49)</f>
        <v>0</v>
      </c>
      <c r="X355" s="47">
        <f t="shared" si="11"/>
        <v>4</v>
      </c>
    </row>
    <row r="356" spans="1:24" ht="37.5">
      <c r="A356" s="67" t="s">
        <v>367</v>
      </c>
      <c r="B356" s="68">
        <v>957</v>
      </c>
      <c r="C356" s="103" t="s">
        <v>164</v>
      </c>
      <c r="D356" s="104">
        <v>12308850000</v>
      </c>
      <c r="E356" s="69"/>
      <c r="F356" s="69"/>
      <c r="G356" s="69">
        <v>1</v>
      </c>
      <c r="H356" s="70"/>
      <c r="I356" s="70"/>
      <c r="J356" s="70"/>
      <c r="K356" s="70">
        <v>0</v>
      </c>
      <c r="L356" s="71"/>
      <c r="M356" s="71">
        <v>2</v>
      </c>
      <c r="N356" s="72"/>
      <c r="O356" s="73"/>
      <c r="P356" s="74"/>
      <c r="Q356" s="75">
        <v>0</v>
      </c>
      <c r="R356" s="76"/>
      <c r="S356" s="76">
        <v>0</v>
      </c>
      <c r="T356" s="77"/>
      <c r="U356" s="78"/>
      <c r="V356" s="46">
        <f t="shared" si="10"/>
        <v>3</v>
      </c>
      <c r="W356" s="47">
        <f>LOOKUP(A356,'peso entidad'!$B$5:$B$49,'peso entidad'!$E$5:$E$49)</f>
        <v>1</v>
      </c>
      <c r="X356" s="47">
        <f t="shared" si="11"/>
        <v>4</v>
      </c>
    </row>
    <row r="357" spans="1:24" ht="19.5">
      <c r="A357" s="67" t="s">
        <v>368</v>
      </c>
      <c r="B357" s="68">
        <v>7219</v>
      </c>
      <c r="C357" s="103" t="s">
        <v>184</v>
      </c>
      <c r="D357" s="104">
        <v>4500000000</v>
      </c>
      <c r="E357" s="69"/>
      <c r="F357" s="69"/>
      <c r="G357" s="69">
        <v>1</v>
      </c>
      <c r="H357" s="70"/>
      <c r="I357" s="70"/>
      <c r="J357" s="70"/>
      <c r="K357" s="70">
        <v>0</v>
      </c>
      <c r="L357" s="71"/>
      <c r="M357" s="71">
        <v>2</v>
      </c>
      <c r="N357" s="72"/>
      <c r="O357" s="73"/>
      <c r="P357" s="74"/>
      <c r="Q357" s="75">
        <v>0</v>
      </c>
      <c r="R357" s="76"/>
      <c r="S357" s="76">
        <v>0</v>
      </c>
      <c r="T357" s="77"/>
      <c r="U357" s="78"/>
      <c r="V357" s="46">
        <f t="shared" si="10"/>
        <v>3</v>
      </c>
      <c r="W357" s="47">
        <f>LOOKUP(A357,'peso entidad'!$B$5:$B$49,'peso entidad'!$E$5:$E$49)</f>
        <v>1</v>
      </c>
      <c r="X357" s="47">
        <f t="shared" si="11"/>
        <v>4</v>
      </c>
    </row>
    <row r="358" spans="1:24" ht="19.5">
      <c r="A358" s="67" t="s">
        <v>379</v>
      </c>
      <c r="B358" s="68">
        <v>834</v>
      </c>
      <c r="C358" s="103" t="s">
        <v>317</v>
      </c>
      <c r="D358" s="104">
        <v>1005000000</v>
      </c>
      <c r="E358" s="69"/>
      <c r="F358" s="69"/>
      <c r="G358" s="69">
        <v>1</v>
      </c>
      <c r="H358" s="70"/>
      <c r="I358" s="70"/>
      <c r="J358" s="70"/>
      <c r="K358" s="70">
        <v>0</v>
      </c>
      <c r="L358" s="71"/>
      <c r="M358" s="71">
        <v>2</v>
      </c>
      <c r="N358" s="72"/>
      <c r="O358" s="73"/>
      <c r="P358" s="74"/>
      <c r="Q358" s="75">
        <v>0</v>
      </c>
      <c r="R358" s="76"/>
      <c r="S358" s="76">
        <v>0</v>
      </c>
      <c r="T358" s="77"/>
      <c r="U358" s="78"/>
      <c r="V358" s="46">
        <f t="shared" si="10"/>
        <v>3</v>
      </c>
      <c r="W358" s="47">
        <f>LOOKUP(A358,'peso entidad'!$B$5:$B$49,'peso entidad'!$E$5:$E$49)</f>
        <v>0</v>
      </c>
      <c r="X358" s="47">
        <f t="shared" si="11"/>
        <v>3</v>
      </c>
    </row>
    <row r="359" spans="1:24" ht="37.5">
      <c r="A359" s="67" t="s">
        <v>379</v>
      </c>
      <c r="B359" s="68">
        <v>835</v>
      </c>
      <c r="C359" s="103" t="s">
        <v>318</v>
      </c>
      <c r="D359" s="104">
        <v>5091000000</v>
      </c>
      <c r="E359" s="69"/>
      <c r="F359" s="69"/>
      <c r="G359" s="69">
        <v>1</v>
      </c>
      <c r="H359" s="70"/>
      <c r="I359" s="70"/>
      <c r="J359" s="70"/>
      <c r="K359" s="70">
        <v>0</v>
      </c>
      <c r="L359" s="71"/>
      <c r="M359" s="71">
        <v>2</v>
      </c>
      <c r="N359" s="72"/>
      <c r="O359" s="73"/>
      <c r="P359" s="74"/>
      <c r="Q359" s="75">
        <v>0</v>
      </c>
      <c r="R359" s="76"/>
      <c r="S359" s="76">
        <v>0</v>
      </c>
      <c r="T359" s="77"/>
      <c r="U359" s="78"/>
      <c r="V359" s="46">
        <f t="shared" si="10"/>
        <v>3</v>
      </c>
      <c r="W359" s="47">
        <f>LOOKUP(A359,'peso entidad'!$B$5:$B$49,'peso entidad'!$E$5:$E$49)</f>
        <v>0</v>
      </c>
      <c r="X359" s="47">
        <f t="shared" si="11"/>
        <v>3</v>
      </c>
    </row>
    <row r="360" spans="1:24" ht="23.25">
      <c r="A360" s="67" t="s">
        <v>376</v>
      </c>
      <c r="B360" s="68">
        <v>866</v>
      </c>
      <c r="C360" s="103" t="s">
        <v>94</v>
      </c>
      <c r="D360" s="104">
        <v>13418388291</v>
      </c>
      <c r="E360" s="69"/>
      <c r="F360" s="69"/>
      <c r="G360" s="69">
        <v>1</v>
      </c>
      <c r="H360" s="70"/>
      <c r="I360" s="70"/>
      <c r="J360" s="70"/>
      <c r="K360" s="70">
        <v>0</v>
      </c>
      <c r="L360" s="71"/>
      <c r="M360" s="71">
        <v>2</v>
      </c>
      <c r="N360" s="72"/>
      <c r="O360" s="73"/>
      <c r="P360" s="74"/>
      <c r="Q360" s="75">
        <v>0</v>
      </c>
      <c r="R360" s="76"/>
      <c r="S360" s="76">
        <v>0</v>
      </c>
      <c r="T360" s="77"/>
      <c r="U360" s="78"/>
      <c r="V360" s="46">
        <f t="shared" si="10"/>
        <v>3</v>
      </c>
      <c r="W360" s="47">
        <f>LOOKUP(A360,'peso entidad'!$B$5:$B$49,'peso entidad'!$E$5:$E$49)</f>
        <v>0</v>
      </c>
      <c r="X360" s="47">
        <f t="shared" si="11"/>
        <v>3</v>
      </c>
    </row>
    <row r="361" spans="1:24" ht="19.5">
      <c r="A361" s="67" t="s">
        <v>384</v>
      </c>
      <c r="B361" s="68">
        <v>932</v>
      </c>
      <c r="C361" s="103" t="s">
        <v>145</v>
      </c>
      <c r="D361" s="104">
        <v>13149055000</v>
      </c>
      <c r="E361" s="69"/>
      <c r="F361" s="69"/>
      <c r="G361" s="69">
        <v>1</v>
      </c>
      <c r="H361" s="70"/>
      <c r="I361" s="70"/>
      <c r="J361" s="70"/>
      <c r="K361" s="70">
        <v>0</v>
      </c>
      <c r="L361" s="71"/>
      <c r="M361" s="71">
        <v>2</v>
      </c>
      <c r="N361" s="72"/>
      <c r="O361" s="73"/>
      <c r="P361" s="74"/>
      <c r="Q361" s="75">
        <v>0</v>
      </c>
      <c r="R361" s="76"/>
      <c r="S361" s="76">
        <v>0</v>
      </c>
      <c r="T361" s="77"/>
      <c r="U361" s="78"/>
      <c r="V361" s="46">
        <f t="shared" si="10"/>
        <v>3</v>
      </c>
      <c r="W361" s="47">
        <f>LOOKUP(A361,'peso entidad'!$B$5:$B$49,'peso entidad'!$E$5:$E$49)</f>
        <v>0</v>
      </c>
      <c r="X361" s="47">
        <f t="shared" si="11"/>
        <v>3</v>
      </c>
    </row>
    <row r="362" spans="1:24" ht="15">
      <c r="A362" s="67" t="s">
        <v>387</v>
      </c>
      <c r="B362" s="68">
        <v>938</v>
      </c>
      <c r="C362" s="103" t="s">
        <v>437</v>
      </c>
      <c r="D362" s="104">
        <v>618000000</v>
      </c>
      <c r="E362" s="69"/>
      <c r="F362" s="69"/>
      <c r="G362" s="69">
        <v>1</v>
      </c>
      <c r="H362" s="70"/>
      <c r="I362" s="70"/>
      <c r="J362" s="70"/>
      <c r="K362" s="70">
        <v>0</v>
      </c>
      <c r="L362" s="71"/>
      <c r="M362" s="71">
        <v>2</v>
      </c>
      <c r="N362" s="72"/>
      <c r="O362" s="73"/>
      <c r="P362" s="74"/>
      <c r="Q362" s="75">
        <v>0</v>
      </c>
      <c r="R362" s="76"/>
      <c r="S362" s="76">
        <v>0</v>
      </c>
      <c r="T362" s="77"/>
      <c r="U362" s="78"/>
      <c r="V362" s="46">
        <f t="shared" si="10"/>
        <v>3</v>
      </c>
      <c r="W362" s="47">
        <f>LOOKUP(A362,'peso entidad'!$B$5:$B$49,'peso entidad'!$E$5:$E$49)</f>
        <v>0</v>
      </c>
      <c r="X362" s="47">
        <f t="shared" si="11"/>
        <v>3</v>
      </c>
    </row>
    <row r="363" spans="1:24" ht="28.5">
      <c r="A363" s="67" t="s">
        <v>338</v>
      </c>
      <c r="B363" s="68">
        <v>943</v>
      </c>
      <c r="C363" s="103" t="s">
        <v>152</v>
      </c>
      <c r="D363" s="104">
        <v>454562912</v>
      </c>
      <c r="E363" s="69"/>
      <c r="F363" s="69"/>
      <c r="G363" s="69">
        <v>1</v>
      </c>
      <c r="H363" s="70"/>
      <c r="I363" s="70"/>
      <c r="J363" s="70"/>
      <c r="K363" s="70">
        <v>0</v>
      </c>
      <c r="L363" s="71"/>
      <c r="M363" s="71">
        <v>2</v>
      </c>
      <c r="N363" s="72"/>
      <c r="O363" s="73"/>
      <c r="P363" s="74"/>
      <c r="Q363" s="75">
        <v>0</v>
      </c>
      <c r="R363" s="76"/>
      <c r="S363" s="76">
        <v>0</v>
      </c>
      <c r="T363" s="77"/>
      <c r="U363" s="78"/>
      <c r="V363" s="46">
        <f t="shared" si="10"/>
        <v>3</v>
      </c>
      <c r="W363" s="47">
        <f>LOOKUP(A363,'peso entidad'!$B$5:$B$49,'peso entidad'!$E$5:$E$49)</f>
        <v>0</v>
      </c>
      <c r="X363" s="47">
        <f t="shared" si="11"/>
        <v>3</v>
      </c>
    </row>
    <row r="364" spans="1:24" ht="19.5">
      <c r="A364" s="67" t="s">
        <v>373</v>
      </c>
      <c r="B364" s="68">
        <v>947</v>
      </c>
      <c r="C364" s="103" t="s">
        <v>156</v>
      </c>
      <c r="D364" s="104">
        <v>970796000</v>
      </c>
      <c r="E364" s="69"/>
      <c r="F364" s="69"/>
      <c r="G364" s="69">
        <v>1</v>
      </c>
      <c r="H364" s="70"/>
      <c r="I364" s="70"/>
      <c r="J364" s="70"/>
      <c r="K364" s="70">
        <v>0</v>
      </c>
      <c r="L364" s="71"/>
      <c r="M364" s="71">
        <v>2</v>
      </c>
      <c r="N364" s="72"/>
      <c r="O364" s="73"/>
      <c r="P364" s="74"/>
      <c r="Q364" s="75">
        <v>0</v>
      </c>
      <c r="R364" s="76"/>
      <c r="S364" s="76">
        <v>0</v>
      </c>
      <c r="T364" s="77"/>
      <c r="U364" s="78"/>
      <c r="V364" s="46">
        <f t="shared" si="10"/>
        <v>3</v>
      </c>
      <c r="W364" s="47">
        <f>LOOKUP(A364,'peso entidad'!$B$5:$B$49,'peso entidad'!$E$5:$E$49)</f>
        <v>0</v>
      </c>
      <c r="X364" s="47">
        <f t="shared" si="11"/>
        <v>3</v>
      </c>
    </row>
    <row r="365" spans="1:24" ht="23.25">
      <c r="A365" s="67" t="s">
        <v>362</v>
      </c>
      <c r="B365" s="68">
        <v>958</v>
      </c>
      <c r="C365" s="103" t="s">
        <v>165</v>
      </c>
      <c r="D365" s="104">
        <v>102000000</v>
      </c>
      <c r="E365" s="69"/>
      <c r="F365" s="69"/>
      <c r="G365" s="69">
        <v>1</v>
      </c>
      <c r="H365" s="70"/>
      <c r="I365" s="70"/>
      <c r="J365" s="70"/>
      <c r="K365" s="70">
        <v>0</v>
      </c>
      <c r="L365" s="71"/>
      <c r="M365" s="71">
        <v>2</v>
      </c>
      <c r="N365" s="72"/>
      <c r="O365" s="73"/>
      <c r="P365" s="74"/>
      <c r="Q365" s="75">
        <v>0</v>
      </c>
      <c r="R365" s="76"/>
      <c r="S365" s="76">
        <v>0</v>
      </c>
      <c r="T365" s="77"/>
      <c r="U365" s="78"/>
      <c r="V365" s="46">
        <f t="shared" si="10"/>
        <v>3</v>
      </c>
      <c r="W365" s="47">
        <f>LOOKUP(A365,'peso entidad'!$B$5:$B$49,'peso entidad'!$E$5:$E$49)</f>
        <v>0</v>
      </c>
      <c r="X365" s="47">
        <f t="shared" si="11"/>
        <v>3</v>
      </c>
    </row>
    <row r="366" spans="1:24" ht="19.5">
      <c r="A366" s="67" t="s">
        <v>379</v>
      </c>
      <c r="B366" s="68">
        <v>963</v>
      </c>
      <c r="C366" s="103" t="s">
        <v>168</v>
      </c>
      <c r="D366" s="104">
        <v>4950000000</v>
      </c>
      <c r="E366" s="69"/>
      <c r="F366" s="69"/>
      <c r="G366" s="69">
        <v>1</v>
      </c>
      <c r="H366" s="70"/>
      <c r="I366" s="70"/>
      <c r="J366" s="70"/>
      <c r="K366" s="70">
        <v>0</v>
      </c>
      <c r="L366" s="71"/>
      <c r="M366" s="71">
        <v>2</v>
      </c>
      <c r="N366" s="72"/>
      <c r="O366" s="73"/>
      <c r="P366" s="74"/>
      <c r="Q366" s="75">
        <v>0</v>
      </c>
      <c r="R366" s="76"/>
      <c r="S366" s="76">
        <v>0</v>
      </c>
      <c r="T366" s="77"/>
      <c r="U366" s="78"/>
      <c r="V366" s="46">
        <f t="shared" si="10"/>
        <v>3</v>
      </c>
      <c r="W366" s="47">
        <f>LOOKUP(A366,'peso entidad'!$B$5:$B$49,'peso entidad'!$E$5:$E$49)</f>
        <v>0</v>
      </c>
      <c r="X366" s="47">
        <f t="shared" si="11"/>
        <v>3</v>
      </c>
    </row>
    <row r="367" spans="1:24" ht="19.5">
      <c r="A367" s="67" t="s">
        <v>384</v>
      </c>
      <c r="B367" s="68">
        <v>966</v>
      </c>
      <c r="C367" s="103" t="s">
        <v>170</v>
      </c>
      <c r="D367" s="104">
        <v>7092250000</v>
      </c>
      <c r="E367" s="69"/>
      <c r="F367" s="69"/>
      <c r="G367" s="69">
        <v>1</v>
      </c>
      <c r="H367" s="70"/>
      <c r="I367" s="70"/>
      <c r="J367" s="70"/>
      <c r="K367" s="70">
        <v>0</v>
      </c>
      <c r="L367" s="71"/>
      <c r="M367" s="71">
        <v>2</v>
      </c>
      <c r="N367" s="72"/>
      <c r="O367" s="73"/>
      <c r="P367" s="74"/>
      <c r="Q367" s="75">
        <v>0</v>
      </c>
      <c r="R367" s="76"/>
      <c r="S367" s="76">
        <v>0</v>
      </c>
      <c r="T367" s="77"/>
      <c r="U367" s="78"/>
      <c r="V367" s="46">
        <f t="shared" si="10"/>
        <v>3</v>
      </c>
      <c r="W367" s="47">
        <f>LOOKUP(A367,'peso entidad'!$B$5:$B$49,'peso entidad'!$E$5:$E$49)</f>
        <v>0</v>
      </c>
      <c r="X367" s="47">
        <f t="shared" si="11"/>
        <v>3</v>
      </c>
    </row>
    <row r="368" spans="1:24" ht="19.5">
      <c r="A368" s="67" t="s">
        <v>360</v>
      </c>
      <c r="B368" s="68">
        <v>937</v>
      </c>
      <c r="C368" s="103" t="s">
        <v>148</v>
      </c>
      <c r="D368" s="104">
        <v>75000000</v>
      </c>
      <c r="E368" s="69"/>
      <c r="F368" s="69"/>
      <c r="G368" s="69">
        <v>1</v>
      </c>
      <c r="H368" s="70"/>
      <c r="I368" s="70"/>
      <c r="J368" s="70">
        <v>1</v>
      </c>
      <c r="K368" s="70"/>
      <c r="L368" s="71"/>
      <c r="M368" s="71"/>
      <c r="N368" s="72"/>
      <c r="O368" s="73"/>
      <c r="P368" s="74"/>
      <c r="Q368" s="75">
        <v>0</v>
      </c>
      <c r="R368" s="76"/>
      <c r="S368" s="76">
        <v>0</v>
      </c>
      <c r="T368" s="77"/>
      <c r="U368" s="78"/>
      <c r="V368" s="46">
        <f t="shared" si="10"/>
        <v>2</v>
      </c>
      <c r="W368" s="47">
        <f>LOOKUP(A368,'peso entidad'!$B$5:$B$49,'peso entidad'!$E$5:$E$49)</f>
        <v>1</v>
      </c>
      <c r="X368" s="47">
        <f t="shared" si="11"/>
        <v>3</v>
      </c>
    </row>
    <row r="369" spans="1:24" ht="23.25">
      <c r="A369" s="67" t="s">
        <v>361</v>
      </c>
      <c r="B369" s="68">
        <v>949</v>
      </c>
      <c r="C369" s="103" t="s">
        <v>157</v>
      </c>
      <c r="D369" s="104">
        <v>400000000</v>
      </c>
      <c r="E369" s="69"/>
      <c r="F369" s="69"/>
      <c r="G369" s="69">
        <v>1</v>
      </c>
      <c r="H369" s="70"/>
      <c r="I369" s="70"/>
      <c r="J369" s="70"/>
      <c r="K369" s="70">
        <v>0</v>
      </c>
      <c r="L369" s="71"/>
      <c r="M369" s="71"/>
      <c r="N369" s="72"/>
      <c r="O369" s="73"/>
      <c r="P369" s="74"/>
      <c r="Q369" s="75">
        <v>0</v>
      </c>
      <c r="R369" s="76"/>
      <c r="S369" s="76">
        <v>0</v>
      </c>
      <c r="T369" s="77"/>
      <c r="U369" s="78"/>
      <c r="V369" s="46">
        <f t="shared" si="10"/>
        <v>1</v>
      </c>
      <c r="W369" s="47">
        <f>LOOKUP(A369,'peso entidad'!$B$5:$B$49,'peso entidad'!$E$5:$E$49)</f>
        <v>1</v>
      </c>
      <c r="X369" s="47">
        <f t="shared" si="11"/>
        <v>2</v>
      </c>
    </row>
    <row r="370" spans="1:24" ht="15">
      <c r="A370" s="67" t="s">
        <v>384</v>
      </c>
      <c r="B370" s="68">
        <v>935</v>
      </c>
      <c r="C370" s="103" t="s">
        <v>147</v>
      </c>
      <c r="D370" s="104">
        <v>330000000</v>
      </c>
      <c r="E370" s="69"/>
      <c r="F370" s="69"/>
      <c r="G370" s="69">
        <v>1</v>
      </c>
      <c r="H370" s="70"/>
      <c r="I370" s="70"/>
      <c r="J370" s="70"/>
      <c r="K370" s="70">
        <v>0</v>
      </c>
      <c r="L370" s="71"/>
      <c r="M370" s="71"/>
      <c r="N370" s="72"/>
      <c r="O370" s="73"/>
      <c r="P370" s="74"/>
      <c r="Q370" s="75">
        <v>0</v>
      </c>
      <c r="R370" s="76"/>
      <c r="S370" s="76">
        <v>0</v>
      </c>
      <c r="T370" s="77"/>
      <c r="U370" s="78"/>
      <c r="V370" s="46">
        <f t="shared" si="10"/>
        <v>1</v>
      </c>
      <c r="W370" s="47">
        <f>LOOKUP(A370,'peso entidad'!$B$5:$B$49,'peso entidad'!$E$5:$E$49)</f>
        <v>0</v>
      </c>
      <c r="X370" s="47">
        <f t="shared" si="11"/>
        <v>1</v>
      </c>
    </row>
    <row r="371" spans="1:24" ht="19.5">
      <c r="A371" s="67" t="s">
        <v>381</v>
      </c>
      <c r="B371" s="68">
        <v>941</v>
      </c>
      <c r="C371" s="103" t="s">
        <v>150</v>
      </c>
      <c r="D371" s="104">
        <v>120000000</v>
      </c>
      <c r="E371" s="69"/>
      <c r="F371" s="69"/>
      <c r="G371" s="69">
        <v>1</v>
      </c>
      <c r="H371" s="70"/>
      <c r="I371" s="70"/>
      <c r="J371" s="70"/>
      <c r="K371" s="70">
        <v>0</v>
      </c>
      <c r="L371" s="71"/>
      <c r="M371" s="71"/>
      <c r="N371" s="72"/>
      <c r="O371" s="73"/>
      <c r="P371" s="74"/>
      <c r="Q371" s="75">
        <v>0</v>
      </c>
      <c r="R371" s="76"/>
      <c r="S371" s="76">
        <v>0</v>
      </c>
      <c r="T371" s="77"/>
      <c r="U371" s="78"/>
      <c r="V371" s="46">
        <f t="shared" si="10"/>
        <v>1</v>
      </c>
      <c r="W371" s="47">
        <f>LOOKUP(A371,'peso entidad'!$B$5:$B$49,'peso entidad'!$E$5:$E$49)</f>
        <v>0</v>
      </c>
      <c r="X371" s="47">
        <f t="shared" si="11"/>
        <v>1</v>
      </c>
    </row>
    <row r="372" spans="1:24" ht="23.25">
      <c r="A372" s="67" t="s">
        <v>370</v>
      </c>
      <c r="B372" s="68">
        <v>942</v>
      </c>
      <c r="C372" s="103" t="s">
        <v>151</v>
      </c>
      <c r="D372" s="104">
        <v>446000000</v>
      </c>
      <c r="E372" s="69"/>
      <c r="F372" s="69"/>
      <c r="G372" s="69">
        <v>1</v>
      </c>
      <c r="H372" s="70"/>
      <c r="I372" s="70"/>
      <c r="J372" s="70"/>
      <c r="K372" s="70">
        <v>0</v>
      </c>
      <c r="L372" s="71"/>
      <c r="M372" s="71"/>
      <c r="N372" s="72"/>
      <c r="O372" s="73"/>
      <c r="P372" s="74"/>
      <c r="Q372" s="75">
        <v>0</v>
      </c>
      <c r="R372" s="76"/>
      <c r="S372" s="76">
        <v>0</v>
      </c>
      <c r="T372" s="77"/>
      <c r="U372" s="78"/>
      <c r="V372" s="46">
        <f t="shared" si="10"/>
        <v>1</v>
      </c>
      <c r="W372" s="47">
        <f>LOOKUP(A372,'peso entidad'!$B$5:$B$49,'peso entidad'!$E$5:$E$49)</f>
        <v>0</v>
      </c>
      <c r="X372" s="47">
        <f t="shared" si="11"/>
        <v>1</v>
      </c>
    </row>
    <row r="373" spans="1:24" ht="29.25" thickBot="1">
      <c r="A373" s="86" t="s">
        <v>374</v>
      </c>
      <c r="B373" s="87">
        <v>945</v>
      </c>
      <c r="C373" s="113" t="s">
        <v>154</v>
      </c>
      <c r="D373" s="114">
        <v>1332000000</v>
      </c>
      <c r="E373" s="88"/>
      <c r="F373" s="88"/>
      <c r="G373" s="88">
        <v>1</v>
      </c>
      <c r="H373" s="89"/>
      <c r="I373" s="89"/>
      <c r="J373" s="89"/>
      <c r="K373" s="89">
        <v>0</v>
      </c>
      <c r="L373" s="90"/>
      <c r="M373" s="90"/>
      <c r="N373" s="91"/>
      <c r="O373" s="92"/>
      <c r="P373" s="93"/>
      <c r="Q373" s="94">
        <v>0</v>
      </c>
      <c r="R373" s="95"/>
      <c r="S373" s="95">
        <v>0</v>
      </c>
      <c r="T373" s="96"/>
      <c r="U373" s="97"/>
      <c r="V373" s="46">
        <f t="shared" si="10"/>
        <v>1</v>
      </c>
      <c r="W373" s="47">
        <f>LOOKUP(A373,'peso entidad'!$B$5:$B$49,'peso entidad'!$E$5:$E$49)</f>
        <v>0</v>
      </c>
      <c r="X373" s="47">
        <f t="shared" si="11"/>
        <v>1</v>
      </c>
    </row>
    <row r="374" spans="4:7" ht="12.75">
      <c r="D374" s="104">
        <f>SUBTOTAL(9,D8:D368)</f>
        <v>57979032589414.13</v>
      </c>
      <c r="E374" s="98">
        <f>AVERAGE(E7:E373)</f>
        <v>5.920634920634921</v>
      </c>
      <c r="F374" s="98">
        <f>AVERAGE(F7:F373)</f>
        <v>4</v>
      </c>
      <c r="G374" s="98">
        <f>AVERAGE(G7:G373)</f>
        <v>1.0073529411764706</v>
      </c>
    </row>
  </sheetData>
  <sheetProtection password="CF7A" sheet="1"/>
  <autoFilter ref="A6:X373"/>
  <mergeCells count="18">
    <mergeCell ref="W1:X1"/>
    <mergeCell ref="W2:X2"/>
    <mergeCell ref="W3:X3"/>
    <mergeCell ref="V4:V5"/>
    <mergeCell ref="E5:G5"/>
    <mergeCell ref="H5:K5"/>
    <mergeCell ref="L5:M5"/>
    <mergeCell ref="N5:O5"/>
    <mergeCell ref="P5:Q5"/>
    <mergeCell ref="R5:S5"/>
    <mergeCell ref="A4:A5"/>
    <mergeCell ref="B4:D5"/>
    <mergeCell ref="E4:G4"/>
    <mergeCell ref="P4:U4"/>
    <mergeCell ref="A1:A3"/>
    <mergeCell ref="B1:V3"/>
    <mergeCell ref="T5:U5"/>
    <mergeCell ref="H4:O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4"/>
  <sheetViews>
    <sheetView zoomScalePageLayoutView="0" workbookViewId="0" topLeftCell="A1">
      <selection activeCell="E23" sqref="E23"/>
    </sheetView>
  </sheetViews>
  <sheetFormatPr defaultColWidth="11.421875" defaultRowHeight="12.75"/>
  <cols>
    <col min="3" max="3" width="29.7109375" style="0" customWidth="1"/>
    <col min="4" max="4" width="7.7109375" style="0" bestFit="1" customWidth="1"/>
    <col min="5" max="5" width="37.28125" style="0" customWidth="1"/>
    <col min="6" max="6" width="20.140625" style="157" bestFit="1" customWidth="1"/>
    <col min="7" max="7" width="17.57421875" style="157" customWidth="1"/>
    <col min="8" max="8" width="8.00390625" style="157" customWidth="1"/>
    <col min="9" max="9" width="6.7109375" style="0" customWidth="1"/>
    <col min="10" max="10" width="4.8515625" style="0" bestFit="1" customWidth="1"/>
    <col min="11" max="11" width="24.7109375" style="0" customWidth="1"/>
  </cols>
  <sheetData>
    <row r="1" spans="1:12" ht="18" customHeight="1">
      <c r="A1" s="432"/>
      <c r="B1" s="432"/>
      <c r="C1" s="433" t="s">
        <v>502</v>
      </c>
      <c r="D1" s="434"/>
      <c r="E1" s="434"/>
      <c r="F1" s="434"/>
      <c r="G1" s="434"/>
      <c r="H1" s="434"/>
      <c r="I1" s="434"/>
      <c r="J1" s="434"/>
      <c r="K1" s="368" t="s">
        <v>500</v>
      </c>
      <c r="L1" s="298"/>
    </row>
    <row r="2" spans="1:12" ht="26.25" customHeight="1">
      <c r="A2" s="432"/>
      <c r="B2" s="432"/>
      <c r="C2" s="434"/>
      <c r="D2" s="434"/>
      <c r="E2" s="434"/>
      <c r="F2" s="434"/>
      <c r="G2" s="434"/>
      <c r="H2" s="434"/>
      <c r="I2" s="434"/>
      <c r="J2" s="434"/>
      <c r="K2" s="369" t="s">
        <v>504</v>
      </c>
      <c r="L2" s="298"/>
    </row>
    <row r="3" spans="1:12" ht="19.5" customHeight="1">
      <c r="A3" s="432"/>
      <c r="B3" s="432"/>
      <c r="C3" s="434"/>
      <c r="D3" s="434"/>
      <c r="E3" s="434"/>
      <c r="F3" s="434"/>
      <c r="G3" s="434"/>
      <c r="H3" s="434"/>
      <c r="I3" s="434"/>
      <c r="J3" s="434"/>
      <c r="K3" s="368" t="s">
        <v>501</v>
      </c>
      <c r="L3" s="298"/>
    </row>
    <row r="4" spans="3:8" ht="15">
      <c r="C4" s="422"/>
      <c r="D4" s="424" t="s">
        <v>388</v>
      </c>
      <c r="E4" s="425"/>
      <c r="F4" s="426"/>
      <c r="G4" s="158"/>
      <c r="H4" s="158"/>
    </row>
    <row r="5" spans="3:8" ht="15.75" thickBot="1">
      <c r="C5" s="423"/>
      <c r="D5" s="427"/>
      <c r="E5" s="428"/>
      <c r="F5" s="429"/>
      <c r="G5" s="158"/>
      <c r="H5" s="158"/>
    </row>
    <row r="6" spans="3:8" ht="30.75" thickBot="1">
      <c r="C6" s="52" t="s">
        <v>401</v>
      </c>
      <c r="D6" s="53" t="s">
        <v>402</v>
      </c>
      <c r="E6" s="100" t="s">
        <v>403</v>
      </c>
      <c r="F6" s="150" t="s">
        <v>404</v>
      </c>
      <c r="G6" s="159"/>
      <c r="H6" s="159"/>
    </row>
    <row r="7" spans="1:11" ht="22.5">
      <c r="A7">
        <v>1</v>
      </c>
      <c r="B7" s="11">
        <v>1</v>
      </c>
      <c r="C7" s="279" t="s">
        <v>343</v>
      </c>
      <c r="D7" s="273">
        <v>7251</v>
      </c>
      <c r="E7" s="274" t="s">
        <v>188</v>
      </c>
      <c r="F7" s="275">
        <v>8779418675216</v>
      </c>
      <c r="G7" s="276">
        <f>AVERAGE(F7:F42)</f>
        <v>1338176061804.3232</v>
      </c>
      <c r="H7" s="277">
        <f>+G7/$F$374</f>
        <v>0.02256558202613318</v>
      </c>
      <c r="I7" s="430">
        <v>5</v>
      </c>
      <c r="J7" t="s">
        <v>339</v>
      </c>
      <c r="K7" s="3">
        <f>PERCENTILE($F$7:$F$370,0)</f>
        <v>4000000</v>
      </c>
    </row>
    <row r="8" spans="1:11" ht="12.75">
      <c r="A8">
        <v>2</v>
      </c>
      <c r="B8" s="11">
        <v>2</v>
      </c>
      <c r="C8" s="265" t="s">
        <v>340</v>
      </c>
      <c r="D8" s="266">
        <v>898</v>
      </c>
      <c r="E8" s="267" t="s">
        <v>125</v>
      </c>
      <c r="F8" s="268">
        <v>4955549262845</v>
      </c>
      <c r="G8" s="276"/>
      <c r="H8" s="276"/>
      <c r="I8" s="430"/>
      <c r="J8">
        <v>1</v>
      </c>
      <c r="K8" s="3">
        <f>PERCENTILE($F$7:$F$370,0.1)</f>
        <v>985110789.5000001</v>
      </c>
    </row>
    <row r="9" spans="1:11" ht="22.5">
      <c r="A9">
        <v>3</v>
      </c>
      <c r="B9" s="11">
        <v>3</v>
      </c>
      <c r="C9" s="265" t="s">
        <v>346</v>
      </c>
      <c r="D9" s="266">
        <v>874</v>
      </c>
      <c r="E9" s="267" t="s">
        <v>103</v>
      </c>
      <c r="F9" s="268">
        <v>4155499958903</v>
      </c>
      <c r="G9" s="276"/>
      <c r="H9" s="276"/>
      <c r="I9" s="430"/>
      <c r="J9">
        <v>2</v>
      </c>
      <c r="K9" s="3">
        <f>PERCENTILE($F$7:$F$370,0.2)</f>
        <v>2970400000.000001</v>
      </c>
    </row>
    <row r="10" spans="1:11" ht="18.75">
      <c r="A10">
        <v>4</v>
      </c>
      <c r="B10" s="11">
        <v>4</v>
      </c>
      <c r="C10" s="265" t="s">
        <v>349</v>
      </c>
      <c r="D10" s="266">
        <v>809</v>
      </c>
      <c r="E10" s="267" t="s">
        <v>293</v>
      </c>
      <c r="F10" s="268">
        <v>3300859181114</v>
      </c>
      <c r="G10" s="276"/>
      <c r="H10" s="276"/>
      <c r="I10" s="430"/>
      <c r="J10">
        <v>3</v>
      </c>
      <c r="K10" s="3">
        <f>PERCENTILE($F$7:$F$370,0.3)</f>
        <v>5679847249.840999</v>
      </c>
    </row>
    <row r="11" spans="1:11" ht="12.75">
      <c r="A11">
        <v>5</v>
      </c>
      <c r="B11" s="11">
        <v>5</v>
      </c>
      <c r="C11" s="265" t="s">
        <v>340</v>
      </c>
      <c r="D11" s="266">
        <v>262</v>
      </c>
      <c r="E11" s="267" t="s">
        <v>476</v>
      </c>
      <c r="F11" s="268">
        <v>2042506793646</v>
      </c>
      <c r="G11" s="276"/>
      <c r="H11" s="276"/>
      <c r="I11" s="430"/>
      <c r="J11">
        <v>4</v>
      </c>
      <c r="K11" s="3">
        <f>PERCENTILE($F$7:$F$370,0.4)</f>
        <v>9519725200.000006</v>
      </c>
    </row>
    <row r="12" spans="1:11" ht="12.75">
      <c r="A12">
        <v>6</v>
      </c>
      <c r="B12" s="11">
        <v>6</v>
      </c>
      <c r="C12" s="265" t="s">
        <v>340</v>
      </c>
      <c r="D12" s="266">
        <v>897</v>
      </c>
      <c r="E12" s="267" t="s">
        <v>124</v>
      </c>
      <c r="F12" s="268">
        <v>1868767117575</v>
      </c>
      <c r="G12" s="276"/>
      <c r="H12" s="276"/>
      <c r="I12" s="430"/>
      <c r="J12">
        <v>5</v>
      </c>
      <c r="K12" s="3">
        <f>PERCENTILE($F$7:$F$370,0.5)</f>
        <v>14724351615</v>
      </c>
    </row>
    <row r="13" spans="1:11" ht="18.75">
      <c r="A13">
        <v>7</v>
      </c>
      <c r="B13" s="11">
        <v>7</v>
      </c>
      <c r="C13" s="265" t="s">
        <v>355</v>
      </c>
      <c r="D13" s="266">
        <v>488</v>
      </c>
      <c r="E13" s="267" t="s">
        <v>35</v>
      </c>
      <c r="F13" s="268">
        <v>1700035510459</v>
      </c>
      <c r="G13" s="276"/>
      <c r="H13" s="276"/>
      <c r="I13" s="430"/>
      <c r="J13">
        <v>6</v>
      </c>
      <c r="K13" s="3">
        <f>PERCENTILE($F$7:$F$370,0.6)</f>
        <v>23772445332.8</v>
      </c>
    </row>
    <row r="14" spans="1:11" ht="18.75">
      <c r="A14">
        <v>8</v>
      </c>
      <c r="B14" s="11">
        <v>8</v>
      </c>
      <c r="C14" s="265" t="s">
        <v>340</v>
      </c>
      <c r="D14" s="266">
        <v>889</v>
      </c>
      <c r="E14" s="267" t="s">
        <v>118</v>
      </c>
      <c r="F14" s="268">
        <v>1692491147000</v>
      </c>
      <c r="G14" s="276"/>
      <c r="H14" s="276"/>
      <c r="I14" s="430"/>
      <c r="J14">
        <v>7</v>
      </c>
      <c r="K14" s="3">
        <f>PERCENTILE($F$7:$F$370,0.7)</f>
        <v>42244569583.29999</v>
      </c>
    </row>
    <row r="15" spans="1:11" ht="22.5">
      <c r="A15">
        <v>9</v>
      </c>
      <c r="B15" s="11">
        <v>9</v>
      </c>
      <c r="C15" s="265" t="s">
        <v>343</v>
      </c>
      <c r="D15" s="266">
        <v>7223</v>
      </c>
      <c r="E15" s="267" t="s">
        <v>185</v>
      </c>
      <c r="F15" s="268">
        <v>1507757846759</v>
      </c>
      <c r="G15" s="276"/>
      <c r="H15" s="276"/>
      <c r="I15" s="430"/>
      <c r="J15">
        <v>8</v>
      </c>
      <c r="K15" s="3">
        <f>PERCENTILE($F$7:$F$370,0.8)</f>
        <v>94066620849.60016</v>
      </c>
    </row>
    <row r="16" spans="1:11" ht="12.75">
      <c r="A16">
        <v>10</v>
      </c>
      <c r="B16" s="11">
        <v>10</v>
      </c>
      <c r="C16" s="265" t="s">
        <v>352</v>
      </c>
      <c r="D16" s="266">
        <v>735</v>
      </c>
      <c r="E16" s="267" t="s">
        <v>222</v>
      </c>
      <c r="F16" s="268">
        <v>1319981187633</v>
      </c>
      <c r="G16" s="276"/>
      <c r="H16" s="276"/>
      <c r="I16" s="430"/>
      <c r="J16">
        <v>9</v>
      </c>
      <c r="K16" s="3">
        <f>PERCENTILE($F$7:$F$370,0.9)</f>
        <v>263255566654.29996</v>
      </c>
    </row>
    <row r="17" spans="1:11" ht="22.5">
      <c r="A17">
        <v>11</v>
      </c>
      <c r="B17" s="11">
        <v>11</v>
      </c>
      <c r="C17" s="265" t="s">
        <v>346</v>
      </c>
      <c r="D17" s="266">
        <v>875</v>
      </c>
      <c r="E17" s="267" t="s">
        <v>104</v>
      </c>
      <c r="F17" s="268">
        <v>1315860409098</v>
      </c>
      <c r="G17" s="276"/>
      <c r="H17" s="276"/>
      <c r="I17" s="430"/>
      <c r="J17" t="s">
        <v>351</v>
      </c>
      <c r="K17" s="3">
        <f>PERCENTILE($F$7:$F$370,1)</f>
        <v>8779418675216</v>
      </c>
    </row>
    <row r="18" spans="1:9" ht="22.5">
      <c r="A18">
        <v>12</v>
      </c>
      <c r="B18" s="11">
        <v>12</v>
      </c>
      <c r="C18" s="265" t="s">
        <v>346</v>
      </c>
      <c r="D18" s="266">
        <v>869</v>
      </c>
      <c r="E18" s="267" t="s">
        <v>98</v>
      </c>
      <c r="F18" s="268">
        <v>1176636710661</v>
      </c>
      <c r="G18" s="276"/>
      <c r="H18" s="276"/>
      <c r="I18" s="430"/>
    </row>
    <row r="19" spans="1:9" ht="18.75">
      <c r="A19">
        <v>13</v>
      </c>
      <c r="B19" s="11">
        <v>13</v>
      </c>
      <c r="C19" s="265" t="s">
        <v>340</v>
      </c>
      <c r="D19" s="266">
        <v>901</v>
      </c>
      <c r="E19" s="267" t="s">
        <v>128</v>
      </c>
      <c r="F19" s="268">
        <v>1143019988666</v>
      </c>
      <c r="G19" s="276"/>
      <c r="H19" s="276"/>
      <c r="I19" s="430"/>
    </row>
    <row r="20" spans="1:9" ht="27">
      <c r="A20">
        <v>14</v>
      </c>
      <c r="B20" s="11">
        <v>14</v>
      </c>
      <c r="C20" s="265" t="s">
        <v>352</v>
      </c>
      <c r="D20" s="266">
        <v>730</v>
      </c>
      <c r="E20" s="267" t="s">
        <v>217</v>
      </c>
      <c r="F20" s="268">
        <v>1096373642585</v>
      </c>
      <c r="G20" s="276"/>
      <c r="H20" s="276"/>
      <c r="I20" s="430"/>
    </row>
    <row r="21" spans="1:9" ht="18">
      <c r="A21">
        <v>15</v>
      </c>
      <c r="B21" s="11">
        <v>15</v>
      </c>
      <c r="C21" s="265" t="s">
        <v>340</v>
      </c>
      <c r="D21" s="266">
        <v>891</v>
      </c>
      <c r="E21" s="267" t="s">
        <v>120</v>
      </c>
      <c r="F21" s="268">
        <v>1092521143500</v>
      </c>
      <c r="G21" s="276"/>
      <c r="H21" s="276"/>
      <c r="I21" s="430"/>
    </row>
    <row r="22" spans="1:9" ht="18">
      <c r="A22">
        <v>16</v>
      </c>
      <c r="B22" s="11">
        <v>16</v>
      </c>
      <c r="C22" s="265" t="s">
        <v>349</v>
      </c>
      <c r="D22" s="266">
        <v>543</v>
      </c>
      <c r="E22" s="267" t="s">
        <v>38</v>
      </c>
      <c r="F22" s="268">
        <v>1017035516232</v>
      </c>
      <c r="G22" s="276"/>
      <c r="H22" s="276"/>
      <c r="I22" s="430"/>
    </row>
    <row r="23" spans="1:9" ht="18">
      <c r="A23">
        <v>17</v>
      </c>
      <c r="B23" s="11">
        <v>17</v>
      </c>
      <c r="C23" s="265" t="s">
        <v>349</v>
      </c>
      <c r="D23" s="266">
        <v>810</v>
      </c>
      <c r="E23" s="267" t="s">
        <v>294</v>
      </c>
      <c r="F23" s="268">
        <v>894386513378</v>
      </c>
      <c r="G23" s="276"/>
      <c r="H23" s="276"/>
      <c r="I23" s="430"/>
    </row>
    <row r="24" spans="1:9" ht="12.75">
      <c r="A24">
        <v>18</v>
      </c>
      <c r="B24" s="11">
        <v>18</v>
      </c>
      <c r="C24" s="265" t="s">
        <v>340</v>
      </c>
      <c r="D24" s="266">
        <v>4248</v>
      </c>
      <c r="E24" s="267" t="s">
        <v>178</v>
      </c>
      <c r="F24" s="268">
        <v>788164134928</v>
      </c>
      <c r="G24" s="276"/>
      <c r="H24" s="276"/>
      <c r="I24" s="430"/>
    </row>
    <row r="25" spans="1:9" ht="22.5">
      <c r="A25">
        <v>19</v>
      </c>
      <c r="B25" s="11">
        <v>19</v>
      </c>
      <c r="C25" s="265" t="s">
        <v>358</v>
      </c>
      <c r="D25" s="266">
        <v>408</v>
      </c>
      <c r="E25" s="267" t="s">
        <v>10</v>
      </c>
      <c r="F25" s="268">
        <v>720720554231</v>
      </c>
      <c r="G25" s="276"/>
      <c r="H25" s="276"/>
      <c r="I25" s="430"/>
    </row>
    <row r="26" spans="1:9" ht="12.75">
      <c r="A26">
        <v>20</v>
      </c>
      <c r="B26" s="11">
        <v>20</v>
      </c>
      <c r="C26" s="265" t="s">
        <v>352</v>
      </c>
      <c r="D26" s="266">
        <v>739</v>
      </c>
      <c r="E26" s="267" t="s">
        <v>225</v>
      </c>
      <c r="F26" s="268">
        <v>701181063059</v>
      </c>
      <c r="G26" s="276"/>
      <c r="H26" s="276"/>
      <c r="I26" s="430"/>
    </row>
    <row r="27" spans="1:9" ht="22.5">
      <c r="A27">
        <v>21</v>
      </c>
      <c r="B27" s="11">
        <v>21</v>
      </c>
      <c r="C27" s="265" t="s">
        <v>353</v>
      </c>
      <c r="D27" s="266">
        <v>54</v>
      </c>
      <c r="E27" s="267" t="s">
        <v>443</v>
      </c>
      <c r="F27" s="268">
        <v>657831191879</v>
      </c>
      <c r="G27" s="276"/>
      <c r="H27" s="276"/>
      <c r="I27" s="430"/>
    </row>
    <row r="28" spans="1:9" ht="12.75">
      <c r="A28">
        <v>22</v>
      </c>
      <c r="B28" s="11">
        <v>22</v>
      </c>
      <c r="C28" s="265" t="s">
        <v>356</v>
      </c>
      <c r="D28" s="266">
        <v>339</v>
      </c>
      <c r="E28" s="267" t="s">
        <v>488</v>
      </c>
      <c r="F28" s="268">
        <v>573958748586</v>
      </c>
      <c r="G28" s="276"/>
      <c r="H28" s="276"/>
      <c r="I28" s="430"/>
    </row>
    <row r="29" spans="1:9" ht="12.75">
      <c r="A29">
        <v>23</v>
      </c>
      <c r="B29" s="11">
        <v>23</v>
      </c>
      <c r="C29" s="265" t="s">
        <v>354</v>
      </c>
      <c r="D29" s="266">
        <v>31</v>
      </c>
      <c r="E29" s="267" t="s">
        <v>436</v>
      </c>
      <c r="F29" s="271">
        <v>536112655430.64</v>
      </c>
      <c r="G29" s="278"/>
      <c r="H29" s="278"/>
      <c r="I29" s="430"/>
    </row>
    <row r="30" spans="1:9" ht="12.75">
      <c r="A30">
        <v>24</v>
      </c>
      <c r="B30" s="11">
        <v>24</v>
      </c>
      <c r="C30" s="265" t="s">
        <v>365</v>
      </c>
      <c r="D30" s="266">
        <v>57</v>
      </c>
      <c r="E30" s="267" t="s">
        <v>445</v>
      </c>
      <c r="F30" s="268">
        <v>502411837220</v>
      </c>
      <c r="G30" s="276"/>
      <c r="H30" s="276"/>
      <c r="I30" s="430"/>
    </row>
    <row r="31" spans="1:9" ht="22.5">
      <c r="A31">
        <v>25</v>
      </c>
      <c r="B31" s="11">
        <v>25</v>
      </c>
      <c r="C31" s="265" t="s">
        <v>346</v>
      </c>
      <c r="D31" s="266">
        <v>876</v>
      </c>
      <c r="E31" s="267" t="s">
        <v>105</v>
      </c>
      <c r="F31" s="268">
        <v>487721036185</v>
      </c>
      <c r="G31" s="276"/>
      <c r="H31" s="276"/>
      <c r="I31" s="430"/>
    </row>
    <row r="32" spans="1:9" ht="12.75">
      <c r="A32">
        <v>26</v>
      </c>
      <c r="B32" s="11">
        <v>26</v>
      </c>
      <c r="C32" s="265" t="s">
        <v>340</v>
      </c>
      <c r="D32" s="266">
        <v>900</v>
      </c>
      <c r="E32" s="267" t="s">
        <v>127</v>
      </c>
      <c r="F32" s="268">
        <v>469116156946</v>
      </c>
      <c r="G32" s="276"/>
      <c r="H32" s="276"/>
      <c r="I32" s="430"/>
    </row>
    <row r="33" spans="1:9" ht="27.75">
      <c r="A33">
        <v>27</v>
      </c>
      <c r="B33" s="11">
        <v>27</v>
      </c>
      <c r="C33" s="265" t="s">
        <v>360</v>
      </c>
      <c r="D33" s="266">
        <v>682</v>
      </c>
      <c r="E33" s="267" t="s">
        <v>53</v>
      </c>
      <c r="F33" s="268">
        <v>420565933873</v>
      </c>
      <c r="G33" s="276"/>
      <c r="H33" s="276"/>
      <c r="I33" s="430"/>
    </row>
    <row r="34" spans="1:9" ht="22.5">
      <c r="A34">
        <v>28</v>
      </c>
      <c r="B34" s="11">
        <v>28</v>
      </c>
      <c r="C34" s="265" t="s">
        <v>346</v>
      </c>
      <c r="D34" s="266">
        <v>884</v>
      </c>
      <c r="E34" s="267" t="s">
        <v>113</v>
      </c>
      <c r="F34" s="268">
        <v>404785006500</v>
      </c>
      <c r="G34" s="276"/>
      <c r="H34" s="276"/>
      <c r="I34" s="430"/>
    </row>
    <row r="35" spans="1:9" ht="18.75">
      <c r="A35">
        <v>29</v>
      </c>
      <c r="B35" s="11">
        <v>29</v>
      </c>
      <c r="C35" s="265" t="s">
        <v>356</v>
      </c>
      <c r="D35" s="266">
        <v>7254</v>
      </c>
      <c r="E35" s="267" t="s">
        <v>190</v>
      </c>
      <c r="F35" s="268">
        <v>393892378475</v>
      </c>
      <c r="G35" s="276"/>
      <c r="H35" s="276"/>
      <c r="I35" s="430"/>
    </row>
    <row r="36" spans="1:9" ht="18.75">
      <c r="A36">
        <v>30</v>
      </c>
      <c r="B36" s="11">
        <v>30</v>
      </c>
      <c r="C36" s="265" t="s">
        <v>352</v>
      </c>
      <c r="D36" s="266">
        <v>758</v>
      </c>
      <c r="E36" s="267" t="s">
        <v>243</v>
      </c>
      <c r="F36" s="268">
        <v>390747835661</v>
      </c>
      <c r="G36" s="276"/>
      <c r="H36" s="276"/>
      <c r="I36" s="430"/>
    </row>
    <row r="37" spans="1:9" ht="18.75">
      <c r="A37">
        <v>31</v>
      </c>
      <c r="B37" s="11">
        <v>31</v>
      </c>
      <c r="C37" s="265" t="s">
        <v>352</v>
      </c>
      <c r="D37" s="266">
        <v>742</v>
      </c>
      <c r="E37" s="267" t="s">
        <v>229</v>
      </c>
      <c r="F37" s="268">
        <v>387056726041</v>
      </c>
      <c r="G37" s="276"/>
      <c r="H37" s="276"/>
      <c r="I37" s="430"/>
    </row>
    <row r="38" spans="1:9" ht="18.75">
      <c r="A38">
        <v>32</v>
      </c>
      <c r="B38" s="11">
        <v>32</v>
      </c>
      <c r="C38" s="265" t="s">
        <v>349</v>
      </c>
      <c r="D38" s="266">
        <v>232</v>
      </c>
      <c r="E38" s="267" t="s">
        <v>474</v>
      </c>
      <c r="F38" s="268">
        <v>378093530017</v>
      </c>
      <c r="G38" s="276"/>
      <c r="H38" s="276"/>
      <c r="I38" s="430"/>
    </row>
    <row r="39" spans="1:9" ht="22.5">
      <c r="A39">
        <v>33</v>
      </c>
      <c r="B39" s="11">
        <v>33</v>
      </c>
      <c r="C39" s="265" t="s">
        <v>358</v>
      </c>
      <c r="D39" s="266">
        <v>680</v>
      </c>
      <c r="E39" s="267" t="s">
        <v>51</v>
      </c>
      <c r="F39" s="268">
        <v>355194224000</v>
      </c>
      <c r="G39" s="276"/>
      <c r="H39" s="276"/>
      <c r="I39" s="430"/>
    </row>
    <row r="40" spans="1:9" ht="22.5">
      <c r="A40">
        <v>34</v>
      </c>
      <c r="B40" s="11">
        <v>34</v>
      </c>
      <c r="C40" s="265" t="s">
        <v>346</v>
      </c>
      <c r="D40" s="266">
        <v>880</v>
      </c>
      <c r="E40" s="267" t="s">
        <v>109</v>
      </c>
      <c r="F40" s="268">
        <v>331470040733</v>
      </c>
      <c r="G40" s="276"/>
      <c r="H40" s="276"/>
      <c r="I40" s="430"/>
    </row>
    <row r="41" spans="1:9" ht="12.75">
      <c r="A41">
        <v>35</v>
      </c>
      <c r="B41" s="11">
        <v>35</v>
      </c>
      <c r="C41" s="265" t="s">
        <v>340</v>
      </c>
      <c r="D41" s="266">
        <v>899</v>
      </c>
      <c r="E41" s="267" t="s">
        <v>126</v>
      </c>
      <c r="F41" s="268">
        <v>328964528061</v>
      </c>
      <c r="G41" s="276"/>
      <c r="H41" s="276"/>
      <c r="I41" s="430"/>
    </row>
    <row r="42" spans="1:9" ht="18.75">
      <c r="A42">
        <v>36</v>
      </c>
      <c r="B42" s="11">
        <v>36</v>
      </c>
      <c r="C42" s="265" t="s">
        <v>352</v>
      </c>
      <c r="D42" s="266">
        <v>750</v>
      </c>
      <c r="E42" s="267" t="s">
        <v>236</v>
      </c>
      <c r="F42" s="268">
        <v>287650037860</v>
      </c>
      <c r="G42" s="276"/>
      <c r="H42" s="276"/>
      <c r="I42" s="430"/>
    </row>
    <row r="43" spans="1:9" ht="22.5">
      <c r="A43">
        <v>37</v>
      </c>
      <c r="B43" s="20">
        <v>1</v>
      </c>
      <c r="C43" s="134" t="s">
        <v>346</v>
      </c>
      <c r="D43" s="135">
        <v>883</v>
      </c>
      <c r="E43" s="136" t="s">
        <v>112</v>
      </c>
      <c r="F43" s="151">
        <v>264032925700</v>
      </c>
      <c r="G43" s="160">
        <f>AVERAGE(F43:F115)</f>
        <v>113832570297.76712</v>
      </c>
      <c r="H43" s="168">
        <f>+G43/$F$374</f>
        <v>0.0019195517507885648</v>
      </c>
      <c r="I43" s="431">
        <v>1</v>
      </c>
    </row>
    <row r="44" spans="1:9" ht="22.5">
      <c r="A44">
        <v>38</v>
      </c>
      <c r="B44" s="20">
        <v>2</v>
      </c>
      <c r="C44" s="134" t="s">
        <v>346</v>
      </c>
      <c r="D44" s="135">
        <v>881</v>
      </c>
      <c r="E44" s="136" t="s">
        <v>110</v>
      </c>
      <c r="F44" s="151">
        <v>261441728881</v>
      </c>
      <c r="G44" s="160"/>
      <c r="H44" s="160"/>
      <c r="I44" s="431"/>
    </row>
    <row r="45" spans="1:9" ht="22.5">
      <c r="A45">
        <v>39</v>
      </c>
      <c r="B45" s="20">
        <v>3</v>
      </c>
      <c r="C45" s="134" t="s">
        <v>353</v>
      </c>
      <c r="D45" s="135">
        <v>50</v>
      </c>
      <c r="E45" s="136" t="s">
        <v>439</v>
      </c>
      <c r="F45" s="151">
        <v>239727904120</v>
      </c>
      <c r="G45" s="160"/>
      <c r="H45" s="160"/>
      <c r="I45" s="431"/>
    </row>
    <row r="46" spans="1:9" ht="22.5">
      <c r="A46">
        <v>40</v>
      </c>
      <c r="B46" s="20">
        <v>4</v>
      </c>
      <c r="C46" s="134" t="s">
        <v>363</v>
      </c>
      <c r="D46" s="135">
        <v>715</v>
      </c>
      <c r="E46" s="136" t="s">
        <v>89</v>
      </c>
      <c r="F46" s="152">
        <v>221362000000</v>
      </c>
      <c r="G46" s="161"/>
      <c r="H46" s="161"/>
      <c r="I46" s="431"/>
    </row>
    <row r="47" spans="1:9" ht="12.75">
      <c r="A47">
        <v>41</v>
      </c>
      <c r="B47" s="20">
        <v>5</v>
      </c>
      <c r="C47" s="134" t="s">
        <v>340</v>
      </c>
      <c r="D47" s="135">
        <v>894</v>
      </c>
      <c r="E47" s="136" t="s">
        <v>123</v>
      </c>
      <c r="F47" s="151">
        <v>220387079620</v>
      </c>
      <c r="G47" s="160"/>
      <c r="H47" s="160"/>
      <c r="I47" s="431"/>
    </row>
    <row r="48" spans="1:9" ht="22.5">
      <c r="A48">
        <v>42</v>
      </c>
      <c r="B48" s="20">
        <v>6</v>
      </c>
      <c r="C48" s="134" t="s">
        <v>346</v>
      </c>
      <c r="D48" s="135">
        <v>885</v>
      </c>
      <c r="E48" s="136" t="s">
        <v>114</v>
      </c>
      <c r="F48" s="151">
        <v>215818563821</v>
      </c>
      <c r="G48" s="160"/>
      <c r="H48" s="160"/>
      <c r="I48" s="431"/>
    </row>
    <row r="49" spans="1:9" ht="12.75">
      <c r="A49">
        <v>43</v>
      </c>
      <c r="B49" s="20">
        <v>7</v>
      </c>
      <c r="C49" s="134" t="s">
        <v>355</v>
      </c>
      <c r="D49" s="135">
        <v>435</v>
      </c>
      <c r="E49" s="136" t="s">
        <v>20</v>
      </c>
      <c r="F49" s="151">
        <v>211794550761</v>
      </c>
      <c r="G49" s="160"/>
      <c r="H49" s="160"/>
      <c r="I49" s="431"/>
    </row>
    <row r="50" spans="1:9" ht="22.5">
      <c r="A50">
        <v>44</v>
      </c>
      <c r="B50" s="20">
        <v>8</v>
      </c>
      <c r="C50" s="134" t="s">
        <v>346</v>
      </c>
      <c r="D50" s="135">
        <v>878</v>
      </c>
      <c r="E50" s="136" t="s">
        <v>107</v>
      </c>
      <c r="F50" s="151">
        <v>201500000000</v>
      </c>
      <c r="G50" s="160"/>
      <c r="H50" s="160"/>
      <c r="I50" s="431"/>
    </row>
    <row r="51" spans="1:9" ht="18.75">
      <c r="A51">
        <v>45</v>
      </c>
      <c r="B51" s="20">
        <v>9</v>
      </c>
      <c r="C51" s="134" t="s">
        <v>373</v>
      </c>
      <c r="D51" s="135">
        <v>725</v>
      </c>
      <c r="E51" s="136" t="s">
        <v>212</v>
      </c>
      <c r="F51" s="151">
        <v>190771382749</v>
      </c>
      <c r="G51" s="160"/>
      <c r="H51" s="160"/>
      <c r="I51" s="431"/>
    </row>
    <row r="52" spans="1:9" ht="18.75">
      <c r="A52">
        <v>46</v>
      </c>
      <c r="B52" s="20">
        <v>10</v>
      </c>
      <c r="C52" s="134" t="s">
        <v>352</v>
      </c>
      <c r="D52" s="135">
        <v>721</v>
      </c>
      <c r="E52" s="136" t="s">
        <v>208</v>
      </c>
      <c r="F52" s="151">
        <v>188868657419</v>
      </c>
      <c r="G52" s="160"/>
      <c r="H52" s="160"/>
      <c r="I52" s="431"/>
    </row>
    <row r="53" spans="1:9" ht="18.75">
      <c r="A53">
        <v>47</v>
      </c>
      <c r="B53" s="20">
        <v>11</v>
      </c>
      <c r="C53" s="134" t="s">
        <v>361</v>
      </c>
      <c r="D53" s="135">
        <v>842</v>
      </c>
      <c r="E53" s="136" t="s">
        <v>324</v>
      </c>
      <c r="F53" s="151">
        <v>188444104235</v>
      </c>
      <c r="G53" s="160"/>
      <c r="H53" s="160"/>
      <c r="I53" s="431"/>
    </row>
    <row r="54" spans="1:9" ht="27.75">
      <c r="A54">
        <v>48</v>
      </c>
      <c r="B54" s="20">
        <v>12</v>
      </c>
      <c r="C54" s="134" t="s">
        <v>367</v>
      </c>
      <c r="D54" s="135">
        <v>821</v>
      </c>
      <c r="E54" s="136" t="s">
        <v>304</v>
      </c>
      <c r="F54" s="151">
        <v>182153628051</v>
      </c>
      <c r="G54" s="160"/>
      <c r="H54" s="160"/>
      <c r="I54" s="431"/>
    </row>
    <row r="55" spans="1:9" ht="22.5">
      <c r="A55">
        <v>49</v>
      </c>
      <c r="B55" s="20">
        <v>13</v>
      </c>
      <c r="C55" s="134" t="s">
        <v>353</v>
      </c>
      <c r="D55" s="135">
        <v>55</v>
      </c>
      <c r="E55" s="136" t="s">
        <v>444</v>
      </c>
      <c r="F55" s="151">
        <v>177691515105</v>
      </c>
      <c r="G55" s="160"/>
      <c r="H55" s="160"/>
      <c r="I55" s="431"/>
    </row>
    <row r="56" spans="1:9" ht="22.5">
      <c r="A56">
        <v>50</v>
      </c>
      <c r="B56" s="20">
        <v>14</v>
      </c>
      <c r="C56" s="134" t="s">
        <v>353</v>
      </c>
      <c r="D56" s="135">
        <v>7334</v>
      </c>
      <c r="E56" s="136" t="s">
        <v>192</v>
      </c>
      <c r="F56" s="151">
        <v>173613119208</v>
      </c>
      <c r="G56" s="160"/>
      <c r="H56" s="160"/>
      <c r="I56" s="431"/>
    </row>
    <row r="57" spans="1:9" ht="12.75">
      <c r="A57">
        <v>51</v>
      </c>
      <c r="B57" s="20">
        <v>15</v>
      </c>
      <c r="C57" s="134" t="s">
        <v>361</v>
      </c>
      <c r="D57" s="135">
        <v>928</v>
      </c>
      <c r="E57" s="136" t="s">
        <v>142</v>
      </c>
      <c r="F57" s="151">
        <v>169499000000</v>
      </c>
      <c r="G57" s="160"/>
      <c r="H57" s="160"/>
      <c r="I57" s="431"/>
    </row>
    <row r="58" spans="1:9" ht="18.75">
      <c r="A58">
        <v>52</v>
      </c>
      <c r="B58" s="20">
        <v>16</v>
      </c>
      <c r="C58" s="134" t="s">
        <v>361</v>
      </c>
      <c r="D58" s="135">
        <v>708</v>
      </c>
      <c r="E58" s="136" t="s">
        <v>81</v>
      </c>
      <c r="F58" s="151">
        <v>164069404254</v>
      </c>
      <c r="G58" s="160"/>
      <c r="H58" s="160"/>
      <c r="I58" s="431"/>
    </row>
    <row r="59" spans="1:9" ht="22.5">
      <c r="A59">
        <v>53</v>
      </c>
      <c r="B59" s="20">
        <v>17</v>
      </c>
      <c r="C59" s="134" t="s">
        <v>353</v>
      </c>
      <c r="D59" s="135">
        <v>51</v>
      </c>
      <c r="E59" s="136" t="s">
        <v>440</v>
      </c>
      <c r="F59" s="151">
        <v>156309847992</v>
      </c>
      <c r="G59" s="160"/>
      <c r="H59" s="160"/>
      <c r="I59" s="431"/>
    </row>
    <row r="60" spans="1:9" ht="22.5">
      <c r="A60">
        <v>54</v>
      </c>
      <c r="B60" s="20">
        <v>18</v>
      </c>
      <c r="C60" s="134" t="s">
        <v>353</v>
      </c>
      <c r="D60" s="135">
        <v>68</v>
      </c>
      <c r="E60" s="136" t="s">
        <v>447</v>
      </c>
      <c r="F60" s="151">
        <v>154561422671</v>
      </c>
      <c r="G60" s="160"/>
      <c r="H60" s="160"/>
      <c r="I60" s="431"/>
    </row>
    <row r="61" spans="1:9" ht="12.75">
      <c r="A61">
        <v>55</v>
      </c>
      <c r="B61" s="20">
        <v>19</v>
      </c>
      <c r="C61" s="134" t="s">
        <v>356</v>
      </c>
      <c r="D61" s="135">
        <v>6094</v>
      </c>
      <c r="E61" s="136" t="s">
        <v>437</v>
      </c>
      <c r="F61" s="151">
        <v>153086188927</v>
      </c>
      <c r="G61" s="160"/>
      <c r="H61" s="160"/>
      <c r="I61" s="431"/>
    </row>
    <row r="62" spans="1:9" ht="18.75">
      <c r="A62">
        <v>56</v>
      </c>
      <c r="B62" s="20">
        <v>20</v>
      </c>
      <c r="C62" s="134" t="s">
        <v>360</v>
      </c>
      <c r="D62" s="135">
        <v>681</v>
      </c>
      <c r="E62" s="136" t="s">
        <v>52</v>
      </c>
      <c r="F62" s="152">
        <v>150864672815</v>
      </c>
      <c r="G62" s="161"/>
      <c r="H62" s="161"/>
      <c r="I62" s="431"/>
    </row>
    <row r="63" spans="1:9" ht="22.5">
      <c r="A63">
        <v>57</v>
      </c>
      <c r="B63" s="20">
        <v>21</v>
      </c>
      <c r="C63" s="134" t="s">
        <v>353</v>
      </c>
      <c r="D63" s="135">
        <v>70</v>
      </c>
      <c r="E63" s="136" t="s">
        <v>449</v>
      </c>
      <c r="F63" s="151">
        <v>150000000000</v>
      </c>
      <c r="G63" s="160"/>
      <c r="H63" s="160"/>
      <c r="I63" s="431"/>
    </row>
    <row r="64" spans="1:9" ht="22.5">
      <c r="A64">
        <v>58</v>
      </c>
      <c r="B64" s="20">
        <v>22</v>
      </c>
      <c r="C64" s="134" t="s">
        <v>378</v>
      </c>
      <c r="D64" s="135">
        <v>584</v>
      </c>
      <c r="E64" s="136" t="s">
        <v>43</v>
      </c>
      <c r="F64" s="151">
        <v>147532298970</v>
      </c>
      <c r="G64" s="160"/>
      <c r="H64" s="160"/>
      <c r="I64" s="431"/>
    </row>
    <row r="65" spans="1:9" ht="18.75">
      <c r="A65">
        <v>59</v>
      </c>
      <c r="B65" s="20">
        <v>23</v>
      </c>
      <c r="C65" s="134" t="s">
        <v>338</v>
      </c>
      <c r="D65" s="135">
        <v>3075</v>
      </c>
      <c r="E65" s="136" t="s">
        <v>174</v>
      </c>
      <c r="F65" s="151">
        <v>140915346787</v>
      </c>
      <c r="G65" s="160"/>
      <c r="H65" s="160"/>
      <c r="I65" s="431"/>
    </row>
    <row r="66" spans="1:9" ht="27.75">
      <c r="A66">
        <v>60</v>
      </c>
      <c r="B66" s="20">
        <v>24</v>
      </c>
      <c r="C66" s="134" t="s">
        <v>372</v>
      </c>
      <c r="D66" s="135">
        <v>722</v>
      </c>
      <c r="E66" s="136" t="s">
        <v>209</v>
      </c>
      <c r="F66" s="151">
        <v>135343654783</v>
      </c>
      <c r="G66" s="160"/>
      <c r="H66" s="160"/>
      <c r="I66" s="431"/>
    </row>
    <row r="67" spans="1:9" ht="22.5">
      <c r="A67">
        <v>61</v>
      </c>
      <c r="B67" s="20">
        <v>25</v>
      </c>
      <c r="C67" s="134" t="s">
        <v>371</v>
      </c>
      <c r="D67" s="135">
        <v>380</v>
      </c>
      <c r="E67" s="136" t="s">
        <v>2</v>
      </c>
      <c r="F67" s="151">
        <v>134263595760.00002</v>
      </c>
      <c r="G67" s="160"/>
      <c r="H67" s="160"/>
      <c r="I67" s="431"/>
    </row>
    <row r="68" spans="1:9" ht="27.75">
      <c r="A68">
        <v>62</v>
      </c>
      <c r="B68" s="20">
        <v>26</v>
      </c>
      <c r="C68" s="134" t="s">
        <v>353</v>
      </c>
      <c r="D68" s="135">
        <v>53</v>
      </c>
      <c r="E68" s="136" t="s">
        <v>442</v>
      </c>
      <c r="F68" s="151">
        <v>134218768316</v>
      </c>
      <c r="G68" s="160"/>
      <c r="H68" s="160"/>
      <c r="I68" s="431"/>
    </row>
    <row r="69" spans="1:9" ht="12.75">
      <c r="A69">
        <v>63</v>
      </c>
      <c r="B69" s="20">
        <v>27</v>
      </c>
      <c r="C69" s="134" t="s">
        <v>340</v>
      </c>
      <c r="D69" s="135">
        <v>905</v>
      </c>
      <c r="E69" s="136" t="s">
        <v>130</v>
      </c>
      <c r="F69" s="151">
        <v>132977679000</v>
      </c>
      <c r="G69" s="160"/>
      <c r="H69" s="160"/>
      <c r="I69" s="431"/>
    </row>
    <row r="70" spans="1:9" ht="27.75">
      <c r="A70">
        <v>64</v>
      </c>
      <c r="B70" s="20">
        <v>28</v>
      </c>
      <c r="C70" s="134" t="s">
        <v>349</v>
      </c>
      <c r="D70" s="135">
        <v>762</v>
      </c>
      <c r="E70" s="136" t="s">
        <v>247</v>
      </c>
      <c r="F70" s="151">
        <v>132738000164</v>
      </c>
      <c r="G70" s="160"/>
      <c r="H70" s="160"/>
      <c r="I70" s="431"/>
    </row>
    <row r="71" spans="1:9" ht="18.75">
      <c r="A71">
        <v>65</v>
      </c>
      <c r="B71" s="20">
        <v>29</v>
      </c>
      <c r="C71" s="134" t="s">
        <v>366</v>
      </c>
      <c r="D71" s="135">
        <v>915</v>
      </c>
      <c r="E71" s="136" t="s">
        <v>137</v>
      </c>
      <c r="F71" s="151">
        <v>130983000000</v>
      </c>
      <c r="G71" s="160"/>
      <c r="H71" s="160"/>
      <c r="I71" s="431"/>
    </row>
    <row r="72" spans="1:9" ht="22.5">
      <c r="A72">
        <v>66</v>
      </c>
      <c r="B72" s="20">
        <v>30</v>
      </c>
      <c r="C72" s="134" t="s">
        <v>383</v>
      </c>
      <c r="D72" s="135">
        <v>412</v>
      </c>
      <c r="E72" s="136" t="s">
        <v>12</v>
      </c>
      <c r="F72" s="151">
        <v>120310081346</v>
      </c>
      <c r="G72" s="160"/>
      <c r="H72" s="160"/>
      <c r="I72" s="431"/>
    </row>
    <row r="73" spans="1:9" ht="22.5">
      <c r="A73">
        <v>67</v>
      </c>
      <c r="B73" s="20">
        <v>31</v>
      </c>
      <c r="C73" s="134" t="s">
        <v>363</v>
      </c>
      <c r="D73" s="135">
        <v>736</v>
      </c>
      <c r="E73" s="136" t="s">
        <v>223</v>
      </c>
      <c r="F73" s="151">
        <v>119236283089</v>
      </c>
      <c r="G73" s="160"/>
      <c r="H73" s="160"/>
      <c r="I73" s="431"/>
    </row>
    <row r="74" spans="1:9" ht="22.5">
      <c r="A74">
        <v>68</v>
      </c>
      <c r="B74" s="20">
        <v>32</v>
      </c>
      <c r="C74" s="134" t="s">
        <v>353</v>
      </c>
      <c r="D74" s="135">
        <v>67</v>
      </c>
      <c r="E74" s="136" t="s">
        <v>446</v>
      </c>
      <c r="F74" s="151">
        <v>115971051955</v>
      </c>
      <c r="G74" s="160"/>
      <c r="H74" s="160"/>
      <c r="I74" s="431"/>
    </row>
    <row r="75" spans="1:9" ht="18.75">
      <c r="A75">
        <v>69</v>
      </c>
      <c r="B75" s="20">
        <v>33</v>
      </c>
      <c r="C75" s="134" t="s">
        <v>368</v>
      </c>
      <c r="D75" s="135">
        <v>326</v>
      </c>
      <c r="E75" s="136" t="s">
        <v>484</v>
      </c>
      <c r="F75" s="151">
        <v>115055000000</v>
      </c>
      <c r="G75" s="160"/>
      <c r="H75" s="160"/>
      <c r="I75" s="431"/>
    </row>
    <row r="76" spans="1:9" ht="18.75">
      <c r="A76">
        <v>70</v>
      </c>
      <c r="B76" s="20">
        <v>34</v>
      </c>
      <c r="C76" s="134" t="s">
        <v>368</v>
      </c>
      <c r="D76" s="135">
        <v>768</v>
      </c>
      <c r="E76" s="136" t="s">
        <v>253</v>
      </c>
      <c r="F76" s="151">
        <v>101026638000</v>
      </c>
      <c r="G76" s="160"/>
      <c r="H76" s="160"/>
      <c r="I76" s="431"/>
    </row>
    <row r="77" spans="1:9" ht="12.75">
      <c r="A77">
        <v>71</v>
      </c>
      <c r="B77" s="20">
        <v>35</v>
      </c>
      <c r="C77" s="134" t="s">
        <v>356</v>
      </c>
      <c r="D77" s="135">
        <v>6219</v>
      </c>
      <c r="E77" s="136" t="s">
        <v>180</v>
      </c>
      <c r="F77" s="151">
        <v>97840805958</v>
      </c>
      <c r="G77" s="160"/>
      <c r="H77" s="160"/>
      <c r="I77" s="431"/>
    </row>
    <row r="78" spans="1:9" ht="12.75">
      <c r="A78">
        <v>72</v>
      </c>
      <c r="B78" s="20">
        <v>36</v>
      </c>
      <c r="C78" s="134" t="s">
        <v>360</v>
      </c>
      <c r="D78" s="135">
        <v>383</v>
      </c>
      <c r="E78" s="136" t="s">
        <v>4</v>
      </c>
      <c r="F78" s="151">
        <v>97223726981</v>
      </c>
      <c r="G78" s="160"/>
      <c r="H78" s="160"/>
      <c r="I78" s="431"/>
    </row>
    <row r="79" spans="1:9" ht="18.75">
      <c r="A79">
        <v>73</v>
      </c>
      <c r="B79" s="20">
        <v>37</v>
      </c>
      <c r="C79" s="134" t="s">
        <v>352</v>
      </c>
      <c r="D79" s="135">
        <v>741</v>
      </c>
      <c r="E79" s="136" t="s">
        <v>228</v>
      </c>
      <c r="F79" s="151">
        <v>96971552124</v>
      </c>
      <c r="G79" s="160"/>
      <c r="H79" s="160"/>
      <c r="I79" s="431"/>
    </row>
    <row r="80" spans="1:9" ht="22.5">
      <c r="A80">
        <v>74</v>
      </c>
      <c r="B80" s="20">
        <v>1</v>
      </c>
      <c r="C80" s="134" t="s">
        <v>371</v>
      </c>
      <c r="D80" s="135">
        <v>379</v>
      </c>
      <c r="E80" s="136" t="s">
        <v>1</v>
      </c>
      <c r="F80" s="151">
        <v>92130000000</v>
      </c>
      <c r="G80" s="160"/>
      <c r="H80" s="160"/>
      <c r="I80" s="431"/>
    </row>
    <row r="81" spans="1:9" ht="22.5">
      <c r="A81">
        <v>75</v>
      </c>
      <c r="B81" s="20">
        <v>2</v>
      </c>
      <c r="C81" s="134" t="s">
        <v>343</v>
      </c>
      <c r="D81" s="135">
        <v>71</v>
      </c>
      <c r="E81" s="136" t="s">
        <v>451</v>
      </c>
      <c r="F81" s="151">
        <v>91337785727</v>
      </c>
      <c r="G81" s="160"/>
      <c r="H81" s="160"/>
      <c r="I81" s="431"/>
    </row>
    <row r="82" spans="1:9" ht="22.5">
      <c r="A82">
        <v>76</v>
      </c>
      <c r="B82" s="20">
        <v>3</v>
      </c>
      <c r="C82" s="134" t="s">
        <v>353</v>
      </c>
      <c r="D82" s="135">
        <v>52</v>
      </c>
      <c r="E82" s="136" t="s">
        <v>441</v>
      </c>
      <c r="F82" s="151">
        <v>88198664336</v>
      </c>
      <c r="G82" s="160"/>
      <c r="H82" s="160"/>
      <c r="I82" s="431"/>
    </row>
    <row r="83" spans="1:9" ht="18.75">
      <c r="A83">
        <v>77</v>
      </c>
      <c r="B83" s="20">
        <v>4</v>
      </c>
      <c r="C83" s="134" t="s">
        <v>352</v>
      </c>
      <c r="D83" s="135">
        <v>743</v>
      </c>
      <c r="E83" s="136" t="s">
        <v>230</v>
      </c>
      <c r="F83" s="151">
        <v>86154737718</v>
      </c>
      <c r="G83" s="160"/>
      <c r="H83" s="160"/>
      <c r="I83" s="431"/>
    </row>
    <row r="84" spans="1:9" ht="27.75">
      <c r="A84">
        <v>78</v>
      </c>
      <c r="B84" s="20">
        <v>5</v>
      </c>
      <c r="C84" s="134" t="s">
        <v>368</v>
      </c>
      <c r="D84" s="135">
        <v>766</v>
      </c>
      <c r="E84" s="136" t="s">
        <v>251</v>
      </c>
      <c r="F84" s="151">
        <v>84557824991</v>
      </c>
      <c r="G84" s="160"/>
      <c r="H84" s="160"/>
      <c r="I84" s="431"/>
    </row>
    <row r="85" spans="1:9" ht="22.5">
      <c r="A85">
        <v>79</v>
      </c>
      <c r="B85" s="20">
        <v>6</v>
      </c>
      <c r="C85" s="134" t="s">
        <v>374</v>
      </c>
      <c r="D85" s="135">
        <v>767</v>
      </c>
      <c r="E85" s="136" t="s">
        <v>252</v>
      </c>
      <c r="F85" s="151">
        <v>84523991033</v>
      </c>
      <c r="G85" s="160"/>
      <c r="H85" s="160"/>
      <c r="I85" s="431"/>
    </row>
    <row r="86" spans="1:9" ht="18.75">
      <c r="A86">
        <v>80</v>
      </c>
      <c r="B86" s="20">
        <v>7</v>
      </c>
      <c r="C86" s="134" t="s">
        <v>352</v>
      </c>
      <c r="D86" s="135">
        <v>760</v>
      </c>
      <c r="E86" s="136" t="s">
        <v>245</v>
      </c>
      <c r="F86" s="151">
        <v>81937216002</v>
      </c>
      <c r="G86" s="160"/>
      <c r="H86" s="160"/>
      <c r="I86" s="431"/>
    </row>
    <row r="87" spans="1:9" ht="18.75">
      <c r="A87">
        <v>81</v>
      </c>
      <c r="B87" s="20">
        <v>8</v>
      </c>
      <c r="C87" s="134" t="s">
        <v>366</v>
      </c>
      <c r="D87" s="135">
        <v>795</v>
      </c>
      <c r="E87" s="136" t="s">
        <v>279</v>
      </c>
      <c r="F87" s="151">
        <v>78505609370</v>
      </c>
      <c r="G87" s="160"/>
      <c r="H87" s="160"/>
      <c r="I87" s="431"/>
    </row>
    <row r="88" spans="1:9" ht="22.5">
      <c r="A88">
        <v>82</v>
      </c>
      <c r="B88" s="20">
        <v>9</v>
      </c>
      <c r="C88" s="134" t="s">
        <v>353</v>
      </c>
      <c r="D88" s="135">
        <v>22</v>
      </c>
      <c r="E88" s="137" t="s">
        <v>433</v>
      </c>
      <c r="F88" s="138">
        <v>78386093794</v>
      </c>
      <c r="G88" s="162"/>
      <c r="H88" s="162"/>
      <c r="I88" s="431"/>
    </row>
    <row r="89" spans="1:9" ht="22.5">
      <c r="A89">
        <v>83</v>
      </c>
      <c r="B89" s="20">
        <v>10</v>
      </c>
      <c r="C89" s="134" t="s">
        <v>353</v>
      </c>
      <c r="D89" s="135">
        <v>7341</v>
      </c>
      <c r="E89" s="136" t="s">
        <v>193</v>
      </c>
      <c r="F89" s="151">
        <v>77061300837</v>
      </c>
      <c r="G89" s="160"/>
      <c r="H89" s="160"/>
      <c r="I89" s="431"/>
    </row>
    <row r="90" spans="1:9" ht="22.5">
      <c r="A90">
        <v>84</v>
      </c>
      <c r="B90" s="20">
        <v>11</v>
      </c>
      <c r="C90" s="134" t="s">
        <v>363</v>
      </c>
      <c r="D90" s="135">
        <v>748</v>
      </c>
      <c r="E90" s="136" t="s">
        <v>494</v>
      </c>
      <c r="F90" s="151">
        <v>76039900000</v>
      </c>
      <c r="G90" s="160"/>
      <c r="H90" s="160"/>
      <c r="I90" s="431"/>
    </row>
    <row r="91" spans="1:9" ht="18.75">
      <c r="A91">
        <v>85</v>
      </c>
      <c r="B91" s="20">
        <v>12</v>
      </c>
      <c r="C91" s="134" t="s">
        <v>384</v>
      </c>
      <c r="D91" s="135">
        <v>934</v>
      </c>
      <c r="E91" s="136" t="s">
        <v>146</v>
      </c>
      <c r="F91" s="151">
        <v>76012050000</v>
      </c>
      <c r="G91" s="160"/>
      <c r="H91" s="160"/>
      <c r="I91" s="431"/>
    </row>
    <row r="92" spans="1:9" ht="18.75">
      <c r="A92">
        <v>86</v>
      </c>
      <c r="B92" s="20">
        <v>13</v>
      </c>
      <c r="C92" s="134" t="s">
        <v>366</v>
      </c>
      <c r="D92" s="135">
        <v>783</v>
      </c>
      <c r="E92" s="136" t="s">
        <v>267</v>
      </c>
      <c r="F92" s="151">
        <v>71257561431</v>
      </c>
      <c r="G92" s="160"/>
      <c r="H92" s="160"/>
      <c r="I92" s="431"/>
    </row>
    <row r="93" spans="1:9" ht="22.5">
      <c r="A93">
        <v>87</v>
      </c>
      <c r="B93" s="20">
        <v>14</v>
      </c>
      <c r="C93" s="134" t="s">
        <v>372</v>
      </c>
      <c r="D93" s="135">
        <v>959</v>
      </c>
      <c r="E93" s="136" t="s">
        <v>166</v>
      </c>
      <c r="F93" s="151">
        <v>66709429000</v>
      </c>
      <c r="G93" s="160"/>
      <c r="H93" s="160"/>
      <c r="I93" s="431"/>
    </row>
    <row r="94" spans="1:9" ht="12.75">
      <c r="A94">
        <v>88</v>
      </c>
      <c r="B94" s="20">
        <v>15</v>
      </c>
      <c r="C94" s="134" t="s">
        <v>340</v>
      </c>
      <c r="D94" s="135">
        <v>902</v>
      </c>
      <c r="E94" s="136" t="s">
        <v>129</v>
      </c>
      <c r="F94" s="151">
        <v>64789248575</v>
      </c>
      <c r="G94" s="160"/>
      <c r="H94" s="160"/>
      <c r="I94" s="431"/>
    </row>
    <row r="95" spans="1:9" ht="12.75">
      <c r="A95">
        <v>89</v>
      </c>
      <c r="B95" s="20">
        <v>16</v>
      </c>
      <c r="C95" s="134" t="s">
        <v>361</v>
      </c>
      <c r="D95" s="135">
        <v>816</v>
      </c>
      <c r="E95" s="136" t="s">
        <v>299</v>
      </c>
      <c r="F95" s="151">
        <v>63287157303</v>
      </c>
      <c r="G95" s="160"/>
      <c r="H95" s="160"/>
      <c r="I95" s="431"/>
    </row>
    <row r="96" spans="1:9" ht="12.75">
      <c r="A96">
        <v>90</v>
      </c>
      <c r="B96" s="20">
        <v>17</v>
      </c>
      <c r="C96" s="134" t="s">
        <v>373</v>
      </c>
      <c r="D96" s="135">
        <v>431</v>
      </c>
      <c r="E96" s="136" t="s">
        <v>19</v>
      </c>
      <c r="F96" s="151">
        <v>62669717054</v>
      </c>
      <c r="G96" s="160"/>
      <c r="H96" s="160"/>
      <c r="I96" s="431"/>
    </row>
    <row r="97" spans="1:9" ht="12.75">
      <c r="A97">
        <v>91</v>
      </c>
      <c r="B97" s="20">
        <v>18</v>
      </c>
      <c r="C97" s="134" t="s">
        <v>373</v>
      </c>
      <c r="D97" s="135">
        <v>414</v>
      </c>
      <c r="E97" s="136" t="s">
        <v>14</v>
      </c>
      <c r="F97" s="151">
        <v>62170305120</v>
      </c>
      <c r="G97" s="160"/>
      <c r="H97" s="160"/>
      <c r="I97" s="431"/>
    </row>
    <row r="98" spans="1:9" ht="22.5">
      <c r="A98">
        <v>92</v>
      </c>
      <c r="B98" s="20">
        <v>19</v>
      </c>
      <c r="C98" s="134" t="s">
        <v>353</v>
      </c>
      <c r="D98" s="135">
        <v>21</v>
      </c>
      <c r="E98" s="135" t="s">
        <v>432</v>
      </c>
      <c r="F98" s="138">
        <v>59857411880</v>
      </c>
      <c r="G98" s="162"/>
      <c r="H98" s="162"/>
      <c r="I98" s="431"/>
    </row>
    <row r="99" spans="1:9" ht="18.75">
      <c r="A99">
        <v>93</v>
      </c>
      <c r="B99" s="20">
        <v>20</v>
      </c>
      <c r="C99" s="134" t="s">
        <v>381</v>
      </c>
      <c r="D99" s="135">
        <v>714</v>
      </c>
      <c r="E99" s="136" t="s">
        <v>88</v>
      </c>
      <c r="F99" s="151">
        <v>58950978400</v>
      </c>
      <c r="G99" s="160"/>
      <c r="H99" s="160"/>
      <c r="I99" s="431"/>
    </row>
    <row r="100" spans="1:9" ht="18.75">
      <c r="A100">
        <v>94</v>
      </c>
      <c r="B100" s="20">
        <v>21</v>
      </c>
      <c r="C100" s="134" t="s">
        <v>366</v>
      </c>
      <c r="D100" s="135">
        <v>914</v>
      </c>
      <c r="E100" s="136" t="s">
        <v>136</v>
      </c>
      <c r="F100" s="151">
        <v>58848000000</v>
      </c>
      <c r="G100" s="160"/>
      <c r="H100" s="160"/>
      <c r="I100" s="431"/>
    </row>
    <row r="101" spans="1:9" ht="12.75">
      <c r="A101">
        <v>95</v>
      </c>
      <c r="B101" s="20">
        <v>22</v>
      </c>
      <c r="C101" s="134" t="s">
        <v>340</v>
      </c>
      <c r="D101" s="135">
        <v>890</v>
      </c>
      <c r="E101" s="136" t="s">
        <v>119</v>
      </c>
      <c r="F101" s="151">
        <v>57398252000</v>
      </c>
      <c r="G101" s="160"/>
      <c r="H101" s="160"/>
      <c r="I101" s="431"/>
    </row>
    <row r="102" spans="1:9" ht="22.5">
      <c r="A102">
        <v>96</v>
      </c>
      <c r="B102" s="20">
        <v>23</v>
      </c>
      <c r="C102" s="134" t="s">
        <v>364</v>
      </c>
      <c r="D102" s="135">
        <v>870</v>
      </c>
      <c r="E102" s="136" t="s">
        <v>99</v>
      </c>
      <c r="F102" s="151">
        <v>57335208144</v>
      </c>
      <c r="G102" s="160"/>
      <c r="H102" s="160"/>
      <c r="I102" s="431"/>
    </row>
    <row r="103" spans="1:9" ht="22.5">
      <c r="A103">
        <v>97</v>
      </c>
      <c r="B103" s="20">
        <v>24</v>
      </c>
      <c r="C103" s="134" t="s">
        <v>346</v>
      </c>
      <c r="D103" s="135">
        <v>882</v>
      </c>
      <c r="E103" s="136" t="s">
        <v>111</v>
      </c>
      <c r="F103" s="151">
        <v>55112689646</v>
      </c>
      <c r="G103" s="160"/>
      <c r="H103" s="160"/>
      <c r="I103" s="431"/>
    </row>
    <row r="104" spans="1:9" ht="22.5">
      <c r="A104">
        <v>98</v>
      </c>
      <c r="B104" s="20">
        <v>25</v>
      </c>
      <c r="C104" s="134" t="s">
        <v>374</v>
      </c>
      <c r="D104" s="135">
        <v>782</v>
      </c>
      <c r="E104" s="136" t="s">
        <v>266</v>
      </c>
      <c r="F104" s="151">
        <v>54406384570</v>
      </c>
      <c r="G104" s="160"/>
      <c r="H104" s="160"/>
      <c r="I104" s="431"/>
    </row>
    <row r="105" spans="1:9" ht="12.75">
      <c r="A105">
        <v>99</v>
      </c>
      <c r="B105" s="20">
        <v>26</v>
      </c>
      <c r="C105" s="134" t="s">
        <v>340</v>
      </c>
      <c r="D105" s="135">
        <v>888</v>
      </c>
      <c r="E105" s="136" t="s">
        <v>117</v>
      </c>
      <c r="F105" s="151">
        <v>54027386000</v>
      </c>
      <c r="G105" s="160"/>
      <c r="H105" s="160"/>
      <c r="I105" s="431"/>
    </row>
    <row r="106" spans="1:9" ht="18.75">
      <c r="A106">
        <v>100</v>
      </c>
      <c r="B106" s="20">
        <v>27</v>
      </c>
      <c r="C106" s="134" t="s">
        <v>367</v>
      </c>
      <c r="D106" s="135">
        <v>819</v>
      </c>
      <c r="E106" s="136" t="s">
        <v>302</v>
      </c>
      <c r="F106" s="151">
        <v>53928585821</v>
      </c>
      <c r="G106" s="160"/>
      <c r="H106" s="160"/>
      <c r="I106" s="431"/>
    </row>
    <row r="107" spans="1:9" ht="12.75">
      <c r="A107">
        <v>101</v>
      </c>
      <c r="B107" s="20">
        <v>28</v>
      </c>
      <c r="C107" s="134" t="s">
        <v>356</v>
      </c>
      <c r="D107" s="135">
        <v>7132</v>
      </c>
      <c r="E107" s="136" t="s">
        <v>183</v>
      </c>
      <c r="F107" s="151">
        <v>48827718076</v>
      </c>
      <c r="G107" s="160"/>
      <c r="H107" s="160"/>
      <c r="I107" s="431"/>
    </row>
    <row r="108" spans="1:9" ht="22.5">
      <c r="A108">
        <v>102</v>
      </c>
      <c r="B108" s="20">
        <v>29</v>
      </c>
      <c r="C108" s="134" t="s">
        <v>371</v>
      </c>
      <c r="D108" s="135">
        <v>4149</v>
      </c>
      <c r="E108" s="136" t="s">
        <v>176</v>
      </c>
      <c r="F108" s="151">
        <v>48732448691</v>
      </c>
      <c r="G108" s="160"/>
      <c r="H108" s="160"/>
      <c r="I108" s="431"/>
    </row>
    <row r="109" spans="1:9" ht="12.75">
      <c r="A109">
        <v>103</v>
      </c>
      <c r="B109" s="20">
        <v>30</v>
      </c>
      <c r="C109" s="134" t="s">
        <v>355</v>
      </c>
      <c r="D109" s="135">
        <v>804</v>
      </c>
      <c r="E109" s="136" t="s">
        <v>288</v>
      </c>
      <c r="F109" s="151">
        <v>48594470676</v>
      </c>
      <c r="G109" s="160"/>
      <c r="H109" s="160"/>
      <c r="I109" s="431"/>
    </row>
    <row r="110" spans="1:9" ht="18.75">
      <c r="A110">
        <v>104</v>
      </c>
      <c r="B110" s="20">
        <v>31</v>
      </c>
      <c r="C110" s="134" t="s">
        <v>367</v>
      </c>
      <c r="D110" s="135">
        <v>574</v>
      </c>
      <c r="E110" s="136" t="s">
        <v>39</v>
      </c>
      <c r="F110" s="151">
        <v>48417552103</v>
      </c>
      <c r="G110" s="160"/>
      <c r="H110" s="160"/>
      <c r="I110" s="431"/>
    </row>
    <row r="111" spans="1:9" ht="22.5">
      <c r="A111">
        <v>105</v>
      </c>
      <c r="B111" s="20">
        <v>32</v>
      </c>
      <c r="C111" s="134" t="s">
        <v>372</v>
      </c>
      <c r="D111" s="135">
        <v>724</v>
      </c>
      <c r="E111" s="136" t="s">
        <v>211</v>
      </c>
      <c r="F111" s="151">
        <v>48066545609</v>
      </c>
      <c r="G111" s="160"/>
      <c r="H111" s="160"/>
      <c r="I111" s="431"/>
    </row>
    <row r="112" spans="1:9" ht="12.75">
      <c r="A112">
        <v>106</v>
      </c>
      <c r="B112" s="20">
        <v>33</v>
      </c>
      <c r="C112" s="134" t="s">
        <v>361</v>
      </c>
      <c r="D112" s="135">
        <v>846</v>
      </c>
      <c r="E112" s="136" t="s">
        <v>326</v>
      </c>
      <c r="F112" s="151">
        <v>47725413248</v>
      </c>
      <c r="G112" s="160"/>
      <c r="H112" s="160"/>
      <c r="I112" s="431"/>
    </row>
    <row r="113" spans="1:9" ht="18.75">
      <c r="A113">
        <v>107</v>
      </c>
      <c r="B113" s="20">
        <v>34</v>
      </c>
      <c r="C113" s="134" t="s">
        <v>355</v>
      </c>
      <c r="D113" s="135">
        <v>487</v>
      </c>
      <c r="E113" s="136" t="s">
        <v>34</v>
      </c>
      <c r="F113" s="151">
        <v>45886584187</v>
      </c>
      <c r="G113" s="160"/>
      <c r="H113" s="160"/>
      <c r="I113" s="431"/>
    </row>
    <row r="114" spans="1:9" ht="12.75">
      <c r="A114">
        <v>108</v>
      </c>
      <c r="B114" s="20">
        <v>35</v>
      </c>
      <c r="C114" s="134" t="s">
        <v>367</v>
      </c>
      <c r="D114" s="135">
        <v>961</v>
      </c>
      <c r="E114" s="136" t="s">
        <v>167</v>
      </c>
      <c r="F114" s="151">
        <v>44850936000</v>
      </c>
      <c r="G114" s="160"/>
      <c r="H114" s="160"/>
      <c r="I114" s="431"/>
    </row>
    <row r="115" spans="1:9" ht="12.75">
      <c r="A115">
        <v>109</v>
      </c>
      <c r="B115" s="20">
        <v>36</v>
      </c>
      <c r="C115" s="134" t="s">
        <v>381</v>
      </c>
      <c r="D115" s="135">
        <v>705</v>
      </c>
      <c r="E115" s="136" t="s">
        <v>79</v>
      </c>
      <c r="F115" s="151">
        <v>44477294833</v>
      </c>
      <c r="G115" s="160"/>
      <c r="H115" s="160"/>
      <c r="I115" s="431"/>
    </row>
    <row r="116" spans="1:9" ht="12.75">
      <c r="A116">
        <v>110</v>
      </c>
      <c r="B116" s="2">
        <v>1</v>
      </c>
      <c r="C116" s="140" t="s">
        <v>368</v>
      </c>
      <c r="D116" s="132">
        <v>1122</v>
      </c>
      <c r="E116" s="133" t="s">
        <v>172</v>
      </c>
      <c r="F116" s="153">
        <v>41996489000</v>
      </c>
      <c r="G116" s="163"/>
      <c r="H116" s="163"/>
      <c r="I116" s="2"/>
    </row>
    <row r="117" spans="1:9" ht="18.75">
      <c r="A117">
        <v>111</v>
      </c>
      <c r="B117" s="2">
        <v>2</v>
      </c>
      <c r="C117" s="140" t="s">
        <v>367</v>
      </c>
      <c r="D117" s="132">
        <v>820</v>
      </c>
      <c r="E117" s="133" t="s">
        <v>303</v>
      </c>
      <c r="F117" s="153">
        <v>39633118767</v>
      </c>
      <c r="G117" s="163"/>
      <c r="H117" s="163"/>
      <c r="I117" s="2"/>
    </row>
    <row r="118" spans="1:9" ht="27.75">
      <c r="A118">
        <v>112</v>
      </c>
      <c r="B118" s="2">
        <v>3</v>
      </c>
      <c r="C118" s="140" t="s">
        <v>356</v>
      </c>
      <c r="D118" s="132">
        <v>967</v>
      </c>
      <c r="E118" s="133" t="s">
        <v>171</v>
      </c>
      <c r="F118" s="153">
        <v>39573981000</v>
      </c>
      <c r="G118" s="163"/>
      <c r="H118" s="163"/>
      <c r="I118" s="2"/>
    </row>
    <row r="119" spans="1:9" ht="22.5">
      <c r="A119">
        <v>113</v>
      </c>
      <c r="B119" s="2">
        <v>4</v>
      </c>
      <c r="C119" s="140" t="s">
        <v>374</v>
      </c>
      <c r="D119" s="132">
        <v>925</v>
      </c>
      <c r="E119" s="133" t="s">
        <v>140</v>
      </c>
      <c r="F119" s="153">
        <v>38640000000</v>
      </c>
      <c r="G119" s="163"/>
      <c r="H119" s="163"/>
      <c r="I119" s="2"/>
    </row>
    <row r="120" spans="1:9" ht="22.5">
      <c r="A120">
        <v>114</v>
      </c>
      <c r="B120" s="2">
        <v>5</v>
      </c>
      <c r="C120" s="140" t="s">
        <v>346</v>
      </c>
      <c r="D120" s="132">
        <v>877</v>
      </c>
      <c r="E120" s="133" t="s">
        <v>106</v>
      </c>
      <c r="F120" s="153">
        <v>37416765321</v>
      </c>
      <c r="G120" s="163"/>
      <c r="H120" s="163"/>
      <c r="I120" s="2"/>
    </row>
    <row r="121" spans="1:9" ht="27.75">
      <c r="A121">
        <v>115</v>
      </c>
      <c r="B121" s="2">
        <v>6</v>
      </c>
      <c r="C121" s="140" t="s">
        <v>360</v>
      </c>
      <c r="D121" s="132">
        <v>683</v>
      </c>
      <c r="E121" s="133" t="s">
        <v>53</v>
      </c>
      <c r="F121" s="153">
        <v>37297659327</v>
      </c>
      <c r="G121" s="163"/>
      <c r="H121" s="163"/>
      <c r="I121" s="2"/>
    </row>
    <row r="122" spans="1:9" ht="12.75">
      <c r="A122">
        <v>116</v>
      </c>
      <c r="B122" s="2">
        <v>7</v>
      </c>
      <c r="C122" s="140" t="s">
        <v>340</v>
      </c>
      <c r="D122" s="132">
        <v>892</v>
      </c>
      <c r="E122" s="133" t="s">
        <v>121</v>
      </c>
      <c r="F122" s="153">
        <v>37084205000</v>
      </c>
      <c r="G122" s="163"/>
      <c r="H122" s="163"/>
      <c r="I122" s="2"/>
    </row>
    <row r="123" spans="1:9" ht="22.5">
      <c r="A123">
        <v>117</v>
      </c>
      <c r="B123" s="2">
        <v>8</v>
      </c>
      <c r="C123" s="140" t="s">
        <v>359</v>
      </c>
      <c r="D123" s="132">
        <v>906</v>
      </c>
      <c r="E123" s="133" t="s">
        <v>131</v>
      </c>
      <c r="F123" s="153">
        <v>36122401000</v>
      </c>
      <c r="G123" s="163"/>
      <c r="H123" s="163"/>
      <c r="I123" s="2"/>
    </row>
    <row r="124" spans="1:9" ht="12.75">
      <c r="A124">
        <v>118</v>
      </c>
      <c r="B124" s="2">
        <v>9</v>
      </c>
      <c r="C124" s="140" t="s">
        <v>380</v>
      </c>
      <c r="D124" s="132">
        <v>919</v>
      </c>
      <c r="E124" s="133" t="s">
        <v>138</v>
      </c>
      <c r="F124" s="153">
        <v>35349000000</v>
      </c>
      <c r="G124" s="163"/>
      <c r="H124" s="163"/>
      <c r="I124" s="2"/>
    </row>
    <row r="125" spans="1:9" ht="18.75">
      <c r="A125">
        <v>119</v>
      </c>
      <c r="B125" s="2">
        <v>10</v>
      </c>
      <c r="C125" s="140" t="s">
        <v>379</v>
      </c>
      <c r="D125" s="132">
        <v>822</v>
      </c>
      <c r="E125" s="133" t="s">
        <v>305</v>
      </c>
      <c r="F125" s="153">
        <v>35344640595</v>
      </c>
      <c r="G125" s="163"/>
      <c r="H125" s="163"/>
      <c r="I125" s="2"/>
    </row>
    <row r="126" spans="1:9" ht="27.75">
      <c r="A126">
        <v>120</v>
      </c>
      <c r="B126" s="2">
        <v>11</v>
      </c>
      <c r="C126" s="140" t="s">
        <v>356</v>
      </c>
      <c r="D126" s="132">
        <v>7253</v>
      </c>
      <c r="E126" s="133" t="s">
        <v>189</v>
      </c>
      <c r="F126" s="153">
        <v>34800371678</v>
      </c>
      <c r="G126" s="163"/>
      <c r="H126" s="163"/>
      <c r="I126" s="2"/>
    </row>
    <row r="127" spans="1:9" ht="22.5">
      <c r="A127">
        <v>121</v>
      </c>
      <c r="B127" s="2">
        <v>12</v>
      </c>
      <c r="C127" s="140" t="s">
        <v>363</v>
      </c>
      <c r="D127" s="132">
        <v>689</v>
      </c>
      <c r="E127" s="133" t="s">
        <v>58</v>
      </c>
      <c r="F127" s="153">
        <v>34405000000</v>
      </c>
      <c r="G127" s="163"/>
      <c r="H127" s="163"/>
      <c r="I127" s="2"/>
    </row>
    <row r="128" spans="1:9" ht="18.75">
      <c r="A128">
        <v>122</v>
      </c>
      <c r="B128" s="2">
        <v>13</v>
      </c>
      <c r="C128" s="140" t="s">
        <v>352</v>
      </c>
      <c r="D128" s="132">
        <v>759</v>
      </c>
      <c r="E128" s="133" t="s">
        <v>244</v>
      </c>
      <c r="F128" s="153">
        <v>33874978468</v>
      </c>
      <c r="G128" s="163"/>
      <c r="H128" s="163"/>
      <c r="I128" s="2"/>
    </row>
    <row r="129" spans="1:9" ht="18.75">
      <c r="A129">
        <v>123</v>
      </c>
      <c r="B129" s="2">
        <v>14</v>
      </c>
      <c r="C129" s="140" t="s">
        <v>376</v>
      </c>
      <c r="D129" s="132">
        <v>863</v>
      </c>
      <c r="E129" s="133" t="s">
        <v>91</v>
      </c>
      <c r="F129" s="153">
        <v>33400000000</v>
      </c>
      <c r="G129" s="163"/>
      <c r="H129" s="163"/>
      <c r="I129" s="2"/>
    </row>
    <row r="130" spans="1:9" ht="22.5">
      <c r="A130">
        <v>124</v>
      </c>
      <c r="B130" s="2">
        <v>15</v>
      </c>
      <c r="C130" s="140" t="s">
        <v>363</v>
      </c>
      <c r="D130" s="132">
        <v>716</v>
      </c>
      <c r="E130" s="133" t="s">
        <v>90</v>
      </c>
      <c r="F130" s="153">
        <v>33105000000</v>
      </c>
      <c r="G130" s="163"/>
      <c r="H130" s="163"/>
      <c r="I130" s="2"/>
    </row>
    <row r="131" spans="1:9" ht="12.75">
      <c r="A131">
        <v>125</v>
      </c>
      <c r="B131" s="2">
        <v>16</v>
      </c>
      <c r="C131" s="140" t="s">
        <v>340</v>
      </c>
      <c r="D131" s="132">
        <v>893</v>
      </c>
      <c r="E131" s="133" t="s">
        <v>122</v>
      </c>
      <c r="F131" s="153">
        <v>32611115500</v>
      </c>
      <c r="G131" s="163"/>
      <c r="H131" s="163"/>
      <c r="I131" s="2"/>
    </row>
    <row r="132" spans="1:9" ht="12.75">
      <c r="A132">
        <v>126</v>
      </c>
      <c r="B132" s="2">
        <v>17</v>
      </c>
      <c r="C132" s="140" t="s">
        <v>361</v>
      </c>
      <c r="D132" s="132">
        <v>814</v>
      </c>
      <c r="E132" s="133" t="s">
        <v>297</v>
      </c>
      <c r="F132" s="153">
        <v>32505997264</v>
      </c>
      <c r="G132" s="163"/>
      <c r="H132" s="163"/>
      <c r="I132" s="2"/>
    </row>
    <row r="133" spans="1:9" ht="12.75">
      <c r="A133">
        <v>127</v>
      </c>
      <c r="B133" s="2">
        <v>18</v>
      </c>
      <c r="C133" s="140" t="s">
        <v>338</v>
      </c>
      <c r="D133" s="132">
        <v>691</v>
      </c>
      <c r="E133" s="133" t="s">
        <v>60</v>
      </c>
      <c r="F133" s="153">
        <v>32360744661</v>
      </c>
      <c r="G133" s="163"/>
      <c r="H133" s="163"/>
      <c r="I133" s="2"/>
    </row>
    <row r="134" spans="1:9" ht="22.5">
      <c r="A134">
        <v>128</v>
      </c>
      <c r="B134" s="2">
        <v>19</v>
      </c>
      <c r="C134" s="140" t="s">
        <v>374</v>
      </c>
      <c r="D134" s="132">
        <v>773</v>
      </c>
      <c r="E134" s="133" t="s">
        <v>259</v>
      </c>
      <c r="F134" s="153">
        <v>31579046888</v>
      </c>
      <c r="G134" s="163"/>
      <c r="H134" s="163"/>
      <c r="I134" s="2"/>
    </row>
    <row r="135" spans="1:9" ht="18.75">
      <c r="A135">
        <v>129</v>
      </c>
      <c r="B135" s="2">
        <v>20</v>
      </c>
      <c r="C135" s="140" t="s">
        <v>370</v>
      </c>
      <c r="D135" s="132">
        <v>440</v>
      </c>
      <c r="E135" s="133" t="s">
        <v>24</v>
      </c>
      <c r="F135" s="153">
        <v>31268856888</v>
      </c>
      <c r="G135" s="163"/>
      <c r="H135" s="163"/>
      <c r="I135" s="2"/>
    </row>
    <row r="136" spans="1:9" ht="22.5">
      <c r="A136">
        <v>130</v>
      </c>
      <c r="B136" s="2">
        <v>21</v>
      </c>
      <c r="C136" s="140" t="s">
        <v>357</v>
      </c>
      <c r="D136" s="132">
        <v>710</v>
      </c>
      <c r="E136" s="133" t="s">
        <v>84</v>
      </c>
      <c r="F136" s="153">
        <v>30806771033</v>
      </c>
      <c r="G136" s="163"/>
      <c r="H136" s="163"/>
      <c r="I136" s="2"/>
    </row>
    <row r="137" spans="1:9" ht="12.75">
      <c r="A137">
        <v>131</v>
      </c>
      <c r="B137" s="2">
        <v>22</v>
      </c>
      <c r="C137" s="140" t="s">
        <v>379</v>
      </c>
      <c r="D137" s="132">
        <v>823</v>
      </c>
      <c r="E137" s="133" t="s">
        <v>306</v>
      </c>
      <c r="F137" s="153">
        <v>30735475708</v>
      </c>
      <c r="G137" s="163"/>
      <c r="H137" s="163"/>
      <c r="I137" s="2"/>
    </row>
    <row r="138" spans="1:9" ht="22.5">
      <c r="A138">
        <v>132</v>
      </c>
      <c r="B138" s="2">
        <v>23</v>
      </c>
      <c r="C138" s="140" t="s">
        <v>383</v>
      </c>
      <c r="D138" s="132">
        <v>908</v>
      </c>
      <c r="E138" s="133" t="s">
        <v>132</v>
      </c>
      <c r="F138" s="153">
        <v>30630000000</v>
      </c>
      <c r="G138" s="163"/>
      <c r="H138" s="163"/>
      <c r="I138" s="2"/>
    </row>
    <row r="139" spans="1:9" ht="18.75">
      <c r="A139">
        <v>133</v>
      </c>
      <c r="B139" s="2">
        <v>24</v>
      </c>
      <c r="C139" s="140" t="s">
        <v>355</v>
      </c>
      <c r="D139" s="132">
        <v>417</v>
      </c>
      <c r="E139" s="133" t="s">
        <v>16</v>
      </c>
      <c r="F139" s="153">
        <v>29932379997</v>
      </c>
      <c r="G139" s="163"/>
      <c r="H139" s="163"/>
      <c r="I139" s="2"/>
    </row>
    <row r="140" spans="1:9" ht="22.5">
      <c r="A140">
        <v>134</v>
      </c>
      <c r="B140" s="2">
        <v>25</v>
      </c>
      <c r="C140" s="140" t="s">
        <v>386</v>
      </c>
      <c r="D140" s="132">
        <v>358</v>
      </c>
      <c r="E140" s="133" t="s">
        <v>491</v>
      </c>
      <c r="F140" s="153">
        <v>29667800981</v>
      </c>
      <c r="G140" s="163"/>
      <c r="H140" s="163"/>
      <c r="I140" s="2"/>
    </row>
    <row r="141" spans="1:9" ht="12.75">
      <c r="A141">
        <v>135</v>
      </c>
      <c r="B141" s="2">
        <v>26</v>
      </c>
      <c r="C141" s="140" t="s">
        <v>360</v>
      </c>
      <c r="D141" s="132">
        <v>685</v>
      </c>
      <c r="E141" s="133" t="s">
        <v>54</v>
      </c>
      <c r="F141" s="153">
        <v>29319978342</v>
      </c>
      <c r="G141" s="163"/>
      <c r="H141" s="163"/>
      <c r="I141" s="2"/>
    </row>
    <row r="142" spans="1:9" ht="18.75">
      <c r="A142">
        <v>136</v>
      </c>
      <c r="B142" s="2">
        <v>27</v>
      </c>
      <c r="C142" s="140" t="s">
        <v>380</v>
      </c>
      <c r="D142" s="132">
        <v>513</v>
      </c>
      <c r="E142" s="133" t="s">
        <v>36</v>
      </c>
      <c r="F142" s="153">
        <v>29221488062</v>
      </c>
      <c r="G142" s="163"/>
      <c r="H142" s="163"/>
      <c r="I142" s="2"/>
    </row>
    <row r="143" spans="1:9" ht="22.5">
      <c r="A143">
        <v>137</v>
      </c>
      <c r="B143" s="2">
        <v>28</v>
      </c>
      <c r="C143" s="140" t="s">
        <v>346</v>
      </c>
      <c r="D143" s="132">
        <v>886</v>
      </c>
      <c r="E143" s="133" t="s">
        <v>115</v>
      </c>
      <c r="F143" s="153">
        <v>28768324229</v>
      </c>
      <c r="G143" s="163"/>
      <c r="H143" s="163"/>
      <c r="I143" s="2"/>
    </row>
    <row r="144" spans="1:9" ht="18.75">
      <c r="A144">
        <v>138</v>
      </c>
      <c r="B144" s="2">
        <v>29</v>
      </c>
      <c r="C144" s="140" t="s">
        <v>344</v>
      </c>
      <c r="D144" s="132">
        <v>776</v>
      </c>
      <c r="E144" s="133" t="s">
        <v>262</v>
      </c>
      <c r="F144" s="153">
        <v>27560000000</v>
      </c>
      <c r="G144" s="163"/>
      <c r="H144" s="163"/>
      <c r="I144" s="2"/>
    </row>
    <row r="145" spans="1:9" ht="18.75">
      <c r="A145">
        <v>139</v>
      </c>
      <c r="B145" s="2">
        <v>30</v>
      </c>
      <c r="C145" s="140" t="s">
        <v>368</v>
      </c>
      <c r="D145" s="132">
        <v>815</v>
      </c>
      <c r="E145" s="133" t="s">
        <v>298</v>
      </c>
      <c r="F145" s="153">
        <v>27171312000</v>
      </c>
      <c r="G145" s="163"/>
      <c r="H145" s="163"/>
      <c r="I145" s="2"/>
    </row>
    <row r="146" spans="1:9" ht="12.75">
      <c r="A146">
        <v>140</v>
      </c>
      <c r="B146" s="2">
        <v>31</v>
      </c>
      <c r="C146" s="140" t="s">
        <v>361</v>
      </c>
      <c r="D146" s="132">
        <v>847</v>
      </c>
      <c r="E146" s="133" t="s">
        <v>327</v>
      </c>
      <c r="F146" s="153">
        <v>25749335594</v>
      </c>
      <c r="G146" s="163"/>
      <c r="H146" s="163"/>
      <c r="I146" s="2"/>
    </row>
    <row r="147" spans="1:9" ht="22.5">
      <c r="A147">
        <v>141</v>
      </c>
      <c r="B147" s="2">
        <v>32</v>
      </c>
      <c r="C147" s="140" t="s">
        <v>378</v>
      </c>
      <c r="D147" s="132">
        <v>583</v>
      </c>
      <c r="E147" s="133" t="s">
        <v>42</v>
      </c>
      <c r="F147" s="153">
        <v>24952806953</v>
      </c>
      <c r="G147" s="163"/>
      <c r="H147" s="163"/>
      <c r="I147" s="2"/>
    </row>
    <row r="148" spans="1:9" ht="18.75">
      <c r="A148">
        <v>142</v>
      </c>
      <c r="B148" s="2">
        <v>33</v>
      </c>
      <c r="C148" s="140" t="s">
        <v>367</v>
      </c>
      <c r="D148" s="132">
        <v>844</v>
      </c>
      <c r="E148" s="133" t="s">
        <v>426</v>
      </c>
      <c r="F148" s="153">
        <v>24561280000</v>
      </c>
      <c r="G148" s="163"/>
      <c r="H148" s="163"/>
      <c r="I148" s="2"/>
    </row>
    <row r="149" spans="1:9" ht="18.75">
      <c r="A149">
        <v>143</v>
      </c>
      <c r="B149" s="2">
        <v>34</v>
      </c>
      <c r="C149" s="140" t="s">
        <v>356</v>
      </c>
      <c r="D149" s="132">
        <v>1165</v>
      </c>
      <c r="E149" s="133" t="s">
        <v>173</v>
      </c>
      <c r="F149" s="153">
        <v>24546750947</v>
      </c>
      <c r="G149" s="163"/>
      <c r="H149" s="163"/>
      <c r="I149" s="2"/>
    </row>
    <row r="150" spans="1:9" ht="22.5">
      <c r="A150">
        <v>144</v>
      </c>
      <c r="B150" s="2">
        <v>35</v>
      </c>
      <c r="C150" s="140" t="s">
        <v>371</v>
      </c>
      <c r="D150" s="132">
        <v>188</v>
      </c>
      <c r="E150" s="133" t="s">
        <v>464</v>
      </c>
      <c r="F150" s="153">
        <v>24365906798</v>
      </c>
      <c r="G150" s="163"/>
      <c r="H150" s="163"/>
      <c r="I150" s="2"/>
    </row>
    <row r="151" spans="1:9" ht="18.75">
      <c r="A151">
        <v>145</v>
      </c>
      <c r="B151" s="2">
        <v>36</v>
      </c>
      <c r="C151" s="140" t="s">
        <v>370</v>
      </c>
      <c r="D151" s="132">
        <v>498</v>
      </c>
      <c r="E151" s="133" t="s">
        <v>36</v>
      </c>
      <c r="F151" s="153">
        <v>24046006796</v>
      </c>
      <c r="G151" s="163"/>
      <c r="H151" s="163"/>
      <c r="I151" s="2"/>
    </row>
    <row r="152" spans="1:9" ht="18.75">
      <c r="A152">
        <v>146</v>
      </c>
      <c r="B152" s="2">
        <v>37</v>
      </c>
      <c r="C152" s="140" t="s">
        <v>379</v>
      </c>
      <c r="D152" s="132">
        <v>830</v>
      </c>
      <c r="E152" s="133" t="s">
        <v>313</v>
      </c>
      <c r="F152" s="153">
        <v>23782806666</v>
      </c>
      <c r="G152" s="163"/>
      <c r="H152" s="163"/>
      <c r="I152" s="2"/>
    </row>
    <row r="153" spans="1:9" ht="18.75">
      <c r="A153">
        <v>147</v>
      </c>
      <c r="B153" s="2">
        <v>1</v>
      </c>
      <c r="C153" s="140" t="s">
        <v>349</v>
      </c>
      <c r="D153" s="132">
        <v>954</v>
      </c>
      <c r="E153" s="133" t="s">
        <v>161</v>
      </c>
      <c r="F153" s="153">
        <v>23731000000</v>
      </c>
      <c r="G153" s="163"/>
      <c r="H153" s="163"/>
      <c r="I153" s="2"/>
    </row>
    <row r="154" spans="1:9" ht="18.75">
      <c r="A154">
        <v>148</v>
      </c>
      <c r="B154" s="2">
        <v>2</v>
      </c>
      <c r="C154" s="140" t="s">
        <v>367</v>
      </c>
      <c r="D154" s="132">
        <v>811</v>
      </c>
      <c r="E154" s="133" t="s">
        <v>295</v>
      </c>
      <c r="F154" s="153">
        <v>23687557551</v>
      </c>
      <c r="G154" s="163"/>
      <c r="H154" s="163"/>
      <c r="I154" s="2"/>
    </row>
    <row r="155" spans="1:9" ht="27.75">
      <c r="A155">
        <v>149</v>
      </c>
      <c r="B155" s="2">
        <v>3</v>
      </c>
      <c r="C155" s="140" t="s">
        <v>376</v>
      </c>
      <c r="D155" s="132">
        <v>864</v>
      </c>
      <c r="E155" s="133" t="s">
        <v>92</v>
      </c>
      <c r="F155" s="153">
        <v>23444000000</v>
      </c>
      <c r="G155" s="163"/>
      <c r="H155" s="163"/>
      <c r="I155" s="2"/>
    </row>
    <row r="156" spans="1:9" ht="18.75">
      <c r="A156">
        <v>150</v>
      </c>
      <c r="B156" s="2">
        <v>4</v>
      </c>
      <c r="C156" s="140" t="s">
        <v>352</v>
      </c>
      <c r="D156" s="132">
        <v>753</v>
      </c>
      <c r="E156" s="133" t="s">
        <v>239</v>
      </c>
      <c r="F156" s="153">
        <v>23280280270</v>
      </c>
      <c r="G156" s="163"/>
      <c r="H156" s="163"/>
      <c r="I156" s="2"/>
    </row>
    <row r="157" spans="1:9" ht="12.75">
      <c r="A157">
        <v>151</v>
      </c>
      <c r="B157" s="2">
        <v>5</v>
      </c>
      <c r="C157" s="140" t="s">
        <v>355</v>
      </c>
      <c r="D157" s="132">
        <v>418</v>
      </c>
      <c r="E157" s="133" t="s">
        <v>17</v>
      </c>
      <c r="F157" s="153">
        <v>23272476184</v>
      </c>
      <c r="G157" s="163"/>
      <c r="H157" s="163"/>
      <c r="I157" s="2"/>
    </row>
    <row r="158" spans="1:9" ht="22.5">
      <c r="A158">
        <v>152</v>
      </c>
      <c r="B158" s="2">
        <v>6</v>
      </c>
      <c r="C158" s="140" t="s">
        <v>371</v>
      </c>
      <c r="D158" s="132">
        <v>4150</v>
      </c>
      <c r="E158" s="133" t="s">
        <v>177</v>
      </c>
      <c r="F158" s="153">
        <v>23220750000</v>
      </c>
      <c r="G158" s="163"/>
      <c r="H158" s="163"/>
      <c r="I158" s="2"/>
    </row>
    <row r="159" spans="1:9" ht="22.5">
      <c r="A159">
        <v>153</v>
      </c>
      <c r="B159" s="2">
        <v>7</v>
      </c>
      <c r="C159" s="140" t="s">
        <v>346</v>
      </c>
      <c r="D159" s="132">
        <v>948</v>
      </c>
      <c r="E159" s="133" t="s">
        <v>101</v>
      </c>
      <c r="F159" s="153">
        <v>23000000000</v>
      </c>
      <c r="G159" s="163"/>
      <c r="H159" s="163"/>
      <c r="I159" s="2"/>
    </row>
    <row r="160" spans="1:9" ht="22.5">
      <c r="A160">
        <v>154</v>
      </c>
      <c r="B160" s="2">
        <v>8</v>
      </c>
      <c r="C160" s="140" t="s">
        <v>371</v>
      </c>
      <c r="D160" s="132">
        <v>378</v>
      </c>
      <c r="E160" s="133" t="s">
        <v>0</v>
      </c>
      <c r="F160" s="153">
        <v>22765506161</v>
      </c>
      <c r="G160" s="163"/>
      <c r="H160" s="163"/>
      <c r="I160" s="2"/>
    </row>
    <row r="161" spans="1:9" ht="12.75">
      <c r="A161">
        <v>155</v>
      </c>
      <c r="B161" s="2">
        <v>9</v>
      </c>
      <c r="C161" s="140" t="s">
        <v>373</v>
      </c>
      <c r="D161" s="132">
        <v>604</v>
      </c>
      <c r="E161" s="133" t="s">
        <v>47</v>
      </c>
      <c r="F161" s="153">
        <v>22692517000</v>
      </c>
      <c r="G161" s="163"/>
      <c r="H161" s="163"/>
      <c r="I161" s="2"/>
    </row>
    <row r="162" spans="1:9" ht="18.75">
      <c r="A162">
        <v>156</v>
      </c>
      <c r="B162" s="2">
        <v>10</v>
      </c>
      <c r="C162" s="140" t="s">
        <v>381</v>
      </c>
      <c r="D162" s="132">
        <v>728</v>
      </c>
      <c r="E162" s="133" t="s">
        <v>214</v>
      </c>
      <c r="F162" s="153">
        <v>21367326748</v>
      </c>
      <c r="G162" s="163"/>
      <c r="H162" s="163"/>
      <c r="I162" s="2"/>
    </row>
    <row r="163" spans="1:9" ht="12.75">
      <c r="A163">
        <v>157</v>
      </c>
      <c r="B163" s="2">
        <v>11</v>
      </c>
      <c r="C163" s="140" t="s">
        <v>381</v>
      </c>
      <c r="D163" s="132">
        <v>703</v>
      </c>
      <c r="E163" s="133" t="s">
        <v>77</v>
      </c>
      <c r="F163" s="153">
        <v>21103430055</v>
      </c>
      <c r="G163" s="163"/>
      <c r="H163" s="163"/>
      <c r="I163" s="2"/>
    </row>
    <row r="164" spans="1:9" ht="27.75">
      <c r="A164">
        <v>158</v>
      </c>
      <c r="B164" s="2">
        <v>12</v>
      </c>
      <c r="C164" s="140" t="s">
        <v>379</v>
      </c>
      <c r="D164" s="132">
        <v>838</v>
      </c>
      <c r="E164" s="133" t="s">
        <v>321</v>
      </c>
      <c r="F164" s="153">
        <v>20901000000</v>
      </c>
      <c r="G164" s="163"/>
      <c r="H164" s="163"/>
      <c r="I164" s="2"/>
    </row>
    <row r="165" spans="1:9" ht="22.5">
      <c r="A165">
        <v>159</v>
      </c>
      <c r="B165" s="2">
        <v>13</v>
      </c>
      <c r="C165" s="140" t="s">
        <v>346</v>
      </c>
      <c r="D165" s="132">
        <v>887</v>
      </c>
      <c r="E165" s="133" t="s">
        <v>116</v>
      </c>
      <c r="F165" s="153">
        <v>20650000000</v>
      </c>
      <c r="G165" s="163"/>
      <c r="H165" s="163"/>
      <c r="I165" s="2"/>
    </row>
    <row r="166" spans="1:9" ht="12.75">
      <c r="A166">
        <v>160</v>
      </c>
      <c r="B166" s="2">
        <v>14</v>
      </c>
      <c r="C166" s="140" t="s">
        <v>368</v>
      </c>
      <c r="D166" s="132">
        <v>7096</v>
      </c>
      <c r="E166" s="133" t="s">
        <v>182</v>
      </c>
      <c r="F166" s="153">
        <v>20627556000</v>
      </c>
      <c r="G166" s="163"/>
      <c r="H166" s="163"/>
      <c r="I166" s="2"/>
    </row>
    <row r="167" spans="1:9" ht="12.75">
      <c r="A167">
        <v>161</v>
      </c>
      <c r="B167" s="2">
        <v>15</v>
      </c>
      <c r="C167" s="140" t="s">
        <v>356</v>
      </c>
      <c r="D167" s="132">
        <v>348</v>
      </c>
      <c r="E167" s="133" t="s">
        <v>489</v>
      </c>
      <c r="F167" s="153">
        <v>20602996538</v>
      </c>
      <c r="G167" s="163"/>
      <c r="H167" s="163"/>
      <c r="I167" s="2"/>
    </row>
    <row r="168" spans="1:9" ht="22.5">
      <c r="A168">
        <v>162</v>
      </c>
      <c r="B168" s="2">
        <v>16</v>
      </c>
      <c r="C168" s="140" t="s">
        <v>378</v>
      </c>
      <c r="D168" s="132">
        <v>582</v>
      </c>
      <c r="E168" s="133" t="s">
        <v>41</v>
      </c>
      <c r="F168" s="153">
        <v>19776780040</v>
      </c>
      <c r="G168" s="163"/>
      <c r="H168" s="163"/>
      <c r="I168" s="2"/>
    </row>
    <row r="169" spans="1:9" ht="12.75">
      <c r="A169">
        <v>163</v>
      </c>
      <c r="B169" s="2">
        <v>17</v>
      </c>
      <c r="C169" s="140" t="s">
        <v>338</v>
      </c>
      <c r="D169" s="132">
        <v>208</v>
      </c>
      <c r="E169" s="133" t="s">
        <v>468</v>
      </c>
      <c r="F169" s="153">
        <v>19540746877</v>
      </c>
      <c r="G169" s="163"/>
      <c r="H169" s="163"/>
      <c r="I169" s="2"/>
    </row>
    <row r="170" spans="1:9" ht="22.5">
      <c r="A170">
        <v>164</v>
      </c>
      <c r="B170" s="2">
        <v>18</v>
      </c>
      <c r="C170" s="140" t="s">
        <v>359</v>
      </c>
      <c r="D170" s="132">
        <v>780</v>
      </c>
      <c r="E170" s="133" t="s">
        <v>265</v>
      </c>
      <c r="F170" s="153">
        <v>19263829640</v>
      </c>
      <c r="G170" s="163"/>
      <c r="H170" s="163"/>
      <c r="I170" s="2"/>
    </row>
    <row r="171" spans="1:9" ht="12.75">
      <c r="A171">
        <v>165</v>
      </c>
      <c r="B171" s="2">
        <v>19</v>
      </c>
      <c r="C171" s="140" t="s">
        <v>369</v>
      </c>
      <c r="D171" s="132">
        <v>740</v>
      </c>
      <c r="E171" s="133" t="s">
        <v>226</v>
      </c>
      <c r="F171" s="153">
        <v>18680592964</v>
      </c>
      <c r="G171" s="163"/>
      <c r="H171" s="163"/>
      <c r="I171" s="2"/>
    </row>
    <row r="172" spans="1:9" ht="12.75">
      <c r="A172">
        <v>166</v>
      </c>
      <c r="B172" s="2">
        <v>20</v>
      </c>
      <c r="C172" s="140" t="s">
        <v>361</v>
      </c>
      <c r="D172" s="132">
        <v>818</v>
      </c>
      <c r="E172" s="133" t="s">
        <v>301</v>
      </c>
      <c r="F172" s="153">
        <v>18365119917</v>
      </c>
      <c r="G172" s="163"/>
      <c r="H172" s="163"/>
      <c r="I172" s="2"/>
    </row>
    <row r="173" spans="1:9" ht="12.75">
      <c r="A173">
        <v>167</v>
      </c>
      <c r="B173" s="2">
        <v>21</v>
      </c>
      <c r="C173" s="140" t="s">
        <v>385</v>
      </c>
      <c r="D173" s="132">
        <v>311</v>
      </c>
      <c r="E173" s="133" t="s">
        <v>483</v>
      </c>
      <c r="F173" s="153">
        <v>18168150299</v>
      </c>
      <c r="G173" s="163"/>
      <c r="H173" s="163"/>
      <c r="I173" s="2"/>
    </row>
    <row r="174" spans="1:9" ht="22.5">
      <c r="A174">
        <v>168</v>
      </c>
      <c r="B174" s="2">
        <v>22</v>
      </c>
      <c r="C174" s="140" t="s">
        <v>375</v>
      </c>
      <c r="D174" s="132">
        <v>702</v>
      </c>
      <c r="E174" s="133" t="s">
        <v>76</v>
      </c>
      <c r="F174" s="153">
        <v>17459522614</v>
      </c>
      <c r="G174" s="163"/>
      <c r="H174" s="163"/>
      <c r="I174" s="2"/>
    </row>
    <row r="175" spans="1:9" ht="12.75">
      <c r="A175">
        <v>169</v>
      </c>
      <c r="B175" s="2">
        <v>23</v>
      </c>
      <c r="C175" s="140" t="s">
        <v>384</v>
      </c>
      <c r="D175" s="132">
        <v>931</v>
      </c>
      <c r="E175" s="133" t="s">
        <v>144</v>
      </c>
      <c r="F175" s="153">
        <v>17393585000</v>
      </c>
      <c r="G175" s="163"/>
      <c r="H175" s="163"/>
      <c r="I175" s="2"/>
    </row>
    <row r="176" spans="1:9" ht="18.75">
      <c r="A176">
        <v>170</v>
      </c>
      <c r="B176" s="2">
        <v>24</v>
      </c>
      <c r="C176" s="140" t="s">
        <v>367</v>
      </c>
      <c r="D176" s="132">
        <v>826</v>
      </c>
      <c r="E176" s="133" t="s">
        <v>309</v>
      </c>
      <c r="F176" s="153">
        <v>17145098366</v>
      </c>
      <c r="G176" s="163"/>
      <c r="H176" s="163"/>
      <c r="I176" s="2"/>
    </row>
    <row r="177" spans="1:9" ht="22.5">
      <c r="A177">
        <v>171</v>
      </c>
      <c r="B177" s="2">
        <v>25</v>
      </c>
      <c r="C177" s="140" t="s">
        <v>374</v>
      </c>
      <c r="D177" s="132">
        <v>763</v>
      </c>
      <c r="E177" s="133" t="s">
        <v>248</v>
      </c>
      <c r="F177" s="153">
        <v>17099000000</v>
      </c>
      <c r="G177" s="163"/>
      <c r="H177" s="163"/>
      <c r="I177" s="2"/>
    </row>
    <row r="178" spans="1:9" ht="22.5">
      <c r="A178">
        <v>172</v>
      </c>
      <c r="B178" s="2">
        <v>26</v>
      </c>
      <c r="C178" s="140" t="s">
        <v>363</v>
      </c>
      <c r="D178" s="132">
        <v>686</v>
      </c>
      <c r="E178" s="133" t="s">
        <v>55</v>
      </c>
      <c r="F178" s="153">
        <v>16915000000</v>
      </c>
      <c r="G178" s="163"/>
      <c r="H178" s="163"/>
      <c r="I178" s="2"/>
    </row>
    <row r="179" spans="1:9" ht="18.75">
      <c r="A179">
        <v>173</v>
      </c>
      <c r="B179" s="2">
        <v>27</v>
      </c>
      <c r="C179" s="140" t="s">
        <v>385</v>
      </c>
      <c r="D179" s="132">
        <v>535</v>
      </c>
      <c r="E179" s="133" t="s">
        <v>37</v>
      </c>
      <c r="F179" s="153">
        <v>16590463861</v>
      </c>
      <c r="G179" s="163"/>
      <c r="H179" s="163"/>
      <c r="I179" s="2"/>
    </row>
    <row r="180" spans="1:9" ht="22.5">
      <c r="A180">
        <v>174</v>
      </c>
      <c r="B180" s="2">
        <v>28</v>
      </c>
      <c r="C180" s="140" t="s">
        <v>374</v>
      </c>
      <c r="D180" s="132">
        <v>791</v>
      </c>
      <c r="E180" s="133" t="s">
        <v>275</v>
      </c>
      <c r="F180" s="153">
        <v>16463729470</v>
      </c>
      <c r="G180" s="163"/>
      <c r="H180" s="163"/>
      <c r="I180" s="2"/>
    </row>
    <row r="181" spans="1:9" ht="27.75">
      <c r="A181">
        <v>175</v>
      </c>
      <c r="B181" s="2">
        <v>29</v>
      </c>
      <c r="C181" s="140" t="s">
        <v>376</v>
      </c>
      <c r="D181" s="132">
        <v>865</v>
      </c>
      <c r="E181" s="133" t="s">
        <v>93</v>
      </c>
      <c r="F181" s="153">
        <v>16220000000</v>
      </c>
      <c r="G181" s="163"/>
      <c r="H181" s="163"/>
      <c r="I181" s="2"/>
    </row>
    <row r="182" spans="1:9" ht="18.75">
      <c r="A182">
        <v>176</v>
      </c>
      <c r="B182" s="2">
        <v>30</v>
      </c>
      <c r="C182" s="140" t="s">
        <v>379</v>
      </c>
      <c r="D182" s="132">
        <v>831</v>
      </c>
      <c r="E182" s="133" t="s">
        <v>314</v>
      </c>
      <c r="F182" s="153">
        <v>16036697000</v>
      </c>
      <c r="G182" s="163"/>
      <c r="H182" s="163"/>
      <c r="I182" s="2"/>
    </row>
    <row r="183" spans="1:9" ht="22.5">
      <c r="A183">
        <v>177</v>
      </c>
      <c r="B183" s="2">
        <v>31</v>
      </c>
      <c r="C183" s="140" t="s">
        <v>359</v>
      </c>
      <c r="D183" s="132">
        <v>790</v>
      </c>
      <c r="E183" s="133" t="s">
        <v>274</v>
      </c>
      <c r="F183" s="153">
        <v>15857634901</v>
      </c>
      <c r="G183" s="163"/>
      <c r="H183" s="163"/>
      <c r="I183" s="2"/>
    </row>
    <row r="184" spans="1:9" ht="22.5">
      <c r="A184">
        <v>178</v>
      </c>
      <c r="B184" s="2">
        <v>32</v>
      </c>
      <c r="C184" s="140" t="s">
        <v>363</v>
      </c>
      <c r="D184" s="132">
        <v>429</v>
      </c>
      <c r="E184" s="133" t="s">
        <v>437</v>
      </c>
      <c r="F184" s="153">
        <v>15544799512</v>
      </c>
      <c r="G184" s="163"/>
      <c r="H184" s="163"/>
      <c r="I184" s="2"/>
    </row>
    <row r="185" spans="1:9" ht="18.75">
      <c r="A185">
        <v>179</v>
      </c>
      <c r="B185" s="2">
        <v>33</v>
      </c>
      <c r="C185" s="140" t="s">
        <v>355</v>
      </c>
      <c r="D185" s="132">
        <v>808</v>
      </c>
      <c r="E185" s="133" t="s">
        <v>292</v>
      </c>
      <c r="F185" s="153">
        <v>15535292902</v>
      </c>
      <c r="G185" s="163"/>
      <c r="H185" s="163"/>
      <c r="I185" s="2"/>
    </row>
    <row r="186" spans="1:9" ht="12.75">
      <c r="A186">
        <v>180</v>
      </c>
      <c r="B186" s="2">
        <v>34</v>
      </c>
      <c r="C186" s="140" t="s">
        <v>369</v>
      </c>
      <c r="D186" s="132">
        <v>731</v>
      </c>
      <c r="E186" s="133" t="s">
        <v>218</v>
      </c>
      <c r="F186" s="153">
        <v>15324120948</v>
      </c>
      <c r="G186" s="163"/>
      <c r="H186" s="163"/>
      <c r="I186" s="2"/>
    </row>
    <row r="187" spans="1:9" ht="22.5">
      <c r="A187">
        <v>181</v>
      </c>
      <c r="B187" s="2">
        <v>35</v>
      </c>
      <c r="C187" s="140" t="s">
        <v>359</v>
      </c>
      <c r="D187" s="132">
        <v>785</v>
      </c>
      <c r="E187" s="133" t="s">
        <v>269</v>
      </c>
      <c r="F187" s="153">
        <v>15302530000</v>
      </c>
      <c r="G187" s="163"/>
      <c r="H187" s="163"/>
      <c r="I187" s="2"/>
    </row>
    <row r="188" spans="1:9" ht="18.75">
      <c r="A188">
        <v>182</v>
      </c>
      <c r="B188" s="2">
        <v>36</v>
      </c>
      <c r="C188" s="140" t="s">
        <v>366</v>
      </c>
      <c r="D188" s="132">
        <v>792</v>
      </c>
      <c r="E188" s="133" t="s">
        <v>276</v>
      </c>
      <c r="F188" s="153">
        <v>14786374326</v>
      </c>
      <c r="G188" s="163"/>
      <c r="H188" s="163"/>
      <c r="I188" s="2"/>
    </row>
    <row r="189" spans="1:9" ht="12.75">
      <c r="A189">
        <v>183</v>
      </c>
      <c r="B189" s="2">
        <v>1</v>
      </c>
      <c r="C189" s="140" t="s">
        <v>373</v>
      </c>
      <c r="D189" s="132">
        <v>611</v>
      </c>
      <c r="E189" s="133" t="s">
        <v>437</v>
      </c>
      <c r="F189" s="153">
        <v>14662328904</v>
      </c>
      <c r="G189" s="163"/>
      <c r="H189" s="163"/>
      <c r="I189" s="2"/>
    </row>
    <row r="190" spans="1:9" ht="18.75">
      <c r="A190">
        <v>184</v>
      </c>
      <c r="B190" s="2">
        <v>2</v>
      </c>
      <c r="C190" s="140" t="s">
        <v>382</v>
      </c>
      <c r="D190" s="132">
        <v>693</v>
      </c>
      <c r="E190" s="133" t="s">
        <v>64</v>
      </c>
      <c r="F190" s="153">
        <v>14480800000</v>
      </c>
      <c r="G190" s="163"/>
      <c r="H190" s="163"/>
      <c r="I190" s="2"/>
    </row>
    <row r="191" spans="1:9" ht="22.5">
      <c r="A191">
        <v>185</v>
      </c>
      <c r="B191" s="2">
        <v>3</v>
      </c>
      <c r="C191" s="140" t="s">
        <v>347</v>
      </c>
      <c r="D191" s="132">
        <v>751</v>
      </c>
      <c r="E191" s="133" t="s">
        <v>237</v>
      </c>
      <c r="F191" s="153">
        <v>14060665533</v>
      </c>
      <c r="G191" s="163"/>
      <c r="H191" s="163"/>
      <c r="I191" s="2"/>
    </row>
    <row r="192" spans="1:9" ht="27.75">
      <c r="A192">
        <v>186</v>
      </c>
      <c r="B192" s="2">
        <v>4</v>
      </c>
      <c r="C192" s="140" t="s">
        <v>359</v>
      </c>
      <c r="D192" s="132">
        <v>812</v>
      </c>
      <c r="E192" s="133" t="s">
        <v>296</v>
      </c>
      <c r="F192" s="153">
        <v>14027508000</v>
      </c>
      <c r="G192" s="163"/>
      <c r="H192" s="163"/>
      <c r="I192" s="2"/>
    </row>
    <row r="193" spans="1:9" ht="22.5">
      <c r="A193">
        <v>187</v>
      </c>
      <c r="B193" s="2">
        <v>5</v>
      </c>
      <c r="C193" s="140" t="s">
        <v>371</v>
      </c>
      <c r="D193" s="132">
        <v>389</v>
      </c>
      <c r="E193" s="133" t="s">
        <v>6</v>
      </c>
      <c r="F193" s="153">
        <v>14001856782</v>
      </c>
      <c r="G193" s="163"/>
      <c r="H193" s="163"/>
      <c r="I193" s="2"/>
    </row>
    <row r="194" spans="1:9" ht="12.75">
      <c r="A194">
        <v>188</v>
      </c>
      <c r="B194" s="2">
        <v>6</v>
      </c>
      <c r="C194" s="140" t="s">
        <v>360</v>
      </c>
      <c r="D194" s="132">
        <v>684</v>
      </c>
      <c r="E194" s="133" t="s">
        <v>54</v>
      </c>
      <c r="F194" s="153">
        <v>13793565546</v>
      </c>
      <c r="G194" s="163"/>
      <c r="H194" s="163"/>
      <c r="I194" s="2"/>
    </row>
    <row r="195" spans="1:9" ht="22.5">
      <c r="A195">
        <v>189</v>
      </c>
      <c r="B195" s="2">
        <v>7</v>
      </c>
      <c r="C195" s="140" t="s">
        <v>350</v>
      </c>
      <c r="D195" s="132">
        <v>692</v>
      </c>
      <c r="E195" s="133" t="s">
        <v>62</v>
      </c>
      <c r="F195" s="153">
        <v>13719458141</v>
      </c>
      <c r="G195" s="163"/>
      <c r="H195" s="163"/>
      <c r="I195" s="2"/>
    </row>
    <row r="196" spans="1:9" ht="12.75">
      <c r="A196">
        <v>190</v>
      </c>
      <c r="B196" s="2">
        <v>8</v>
      </c>
      <c r="C196" s="140" t="s">
        <v>352</v>
      </c>
      <c r="D196" s="132">
        <v>765</v>
      </c>
      <c r="E196" s="133" t="s">
        <v>250</v>
      </c>
      <c r="F196" s="153">
        <v>13649022127</v>
      </c>
      <c r="G196" s="163"/>
      <c r="H196" s="163"/>
      <c r="I196" s="2"/>
    </row>
    <row r="197" spans="1:9" ht="12.75">
      <c r="A197">
        <v>191</v>
      </c>
      <c r="B197" s="2">
        <v>9</v>
      </c>
      <c r="C197" s="140" t="s">
        <v>376</v>
      </c>
      <c r="D197" s="132">
        <v>866</v>
      </c>
      <c r="E197" s="133" t="s">
        <v>94</v>
      </c>
      <c r="F197" s="153">
        <v>13418388291</v>
      </c>
      <c r="G197" s="163"/>
      <c r="H197" s="163"/>
      <c r="I197" s="2"/>
    </row>
    <row r="198" spans="1:9" ht="22.5">
      <c r="A198">
        <v>192</v>
      </c>
      <c r="B198" s="2">
        <v>10</v>
      </c>
      <c r="C198" s="140" t="s">
        <v>374</v>
      </c>
      <c r="D198" s="132">
        <v>926</v>
      </c>
      <c r="E198" s="133" t="s">
        <v>141</v>
      </c>
      <c r="F198" s="153">
        <v>13316290000</v>
      </c>
      <c r="G198" s="163"/>
      <c r="H198" s="163"/>
      <c r="I198" s="2"/>
    </row>
    <row r="199" spans="1:9" ht="27.75">
      <c r="A199">
        <v>193</v>
      </c>
      <c r="B199" s="2">
        <v>11</v>
      </c>
      <c r="C199" s="140" t="s">
        <v>367</v>
      </c>
      <c r="D199" s="132">
        <v>131</v>
      </c>
      <c r="E199" s="133" t="s">
        <v>458</v>
      </c>
      <c r="F199" s="153">
        <v>13260865215</v>
      </c>
      <c r="G199" s="163"/>
      <c r="H199" s="163"/>
      <c r="I199" s="2"/>
    </row>
    <row r="200" spans="1:9" ht="27.75">
      <c r="A200">
        <v>194</v>
      </c>
      <c r="B200" s="2">
        <v>12</v>
      </c>
      <c r="C200" s="140" t="s">
        <v>385</v>
      </c>
      <c r="D200" s="132">
        <v>803</v>
      </c>
      <c r="E200" s="133" t="s">
        <v>287</v>
      </c>
      <c r="F200" s="153">
        <v>13200727246</v>
      </c>
      <c r="G200" s="163"/>
      <c r="H200" s="163"/>
      <c r="I200" s="2"/>
    </row>
    <row r="201" spans="1:9" ht="18.75">
      <c r="A201">
        <v>195</v>
      </c>
      <c r="B201" s="2">
        <v>13</v>
      </c>
      <c r="C201" s="140" t="s">
        <v>384</v>
      </c>
      <c r="D201" s="132">
        <v>932</v>
      </c>
      <c r="E201" s="133" t="s">
        <v>145</v>
      </c>
      <c r="F201" s="153">
        <v>13149055000</v>
      </c>
      <c r="G201" s="163"/>
      <c r="H201" s="163"/>
      <c r="I201" s="2"/>
    </row>
    <row r="202" spans="1:9" ht="12.75">
      <c r="A202">
        <v>196</v>
      </c>
      <c r="B202" s="2">
        <v>14</v>
      </c>
      <c r="C202" s="140" t="s">
        <v>356</v>
      </c>
      <c r="D202" s="132">
        <v>585</v>
      </c>
      <c r="E202" s="133" t="s">
        <v>44</v>
      </c>
      <c r="F202" s="153">
        <v>13114571000</v>
      </c>
      <c r="G202" s="163"/>
      <c r="H202" s="163"/>
      <c r="I202" s="2"/>
    </row>
    <row r="203" spans="1:9" ht="22.5">
      <c r="A203">
        <v>197</v>
      </c>
      <c r="B203" s="2">
        <v>15</v>
      </c>
      <c r="C203" s="140" t="s">
        <v>363</v>
      </c>
      <c r="D203" s="132">
        <v>690</v>
      </c>
      <c r="E203" s="133" t="s">
        <v>59</v>
      </c>
      <c r="F203" s="153">
        <v>12991646331</v>
      </c>
      <c r="G203" s="163"/>
      <c r="H203" s="163"/>
      <c r="I203" s="2"/>
    </row>
    <row r="204" spans="1:9" ht="12.75">
      <c r="A204">
        <v>198</v>
      </c>
      <c r="B204" s="2">
        <v>16</v>
      </c>
      <c r="C204" s="140" t="s">
        <v>368</v>
      </c>
      <c r="D204" s="132">
        <v>7379</v>
      </c>
      <c r="E204" s="133" t="s">
        <v>195</v>
      </c>
      <c r="F204" s="153">
        <v>12859000000</v>
      </c>
      <c r="G204" s="163"/>
      <c r="H204" s="163"/>
      <c r="I204" s="2"/>
    </row>
    <row r="205" spans="1:9" ht="27.75">
      <c r="A205">
        <v>199</v>
      </c>
      <c r="B205" s="2">
        <v>17</v>
      </c>
      <c r="C205" s="140" t="s">
        <v>385</v>
      </c>
      <c r="D205" s="132">
        <v>802</v>
      </c>
      <c r="E205" s="133" t="s">
        <v>286</v>
      </c>
      <c r="F205" s="153">
        <v>12847491677</v>
      </c>
      <c r="G205" s="163"/>
      <c r="H205" s="163"/>
      <c r="I205" s="2"/>
    </row>
    <row r="206" spans="1:9" ht="22.5">
      <c r="A206">
        <v>200</v>
      </c>
      <c r="B206" s="2">
        <v>18</v>
      </c>
      <c r="C206" s="140" t="s">
        <v>343</v>
      </c>
      <c r="D206" s="132">
        <v>7225</v>
      </c>
      <c r="E206" s="133" t="s">
        <v>437</v>
      </c>
      <c r="F206" s="153">
        <v>12800068044</v>
      </c>
      <c r="G206" s="163"/>
      <c r="H206" s="163"/>
      <c r="I206" s="2"/>
    </row>
    <row r="207" spans="1:9" ht="22.5">
      <c r="A207">
        <v>201</v>
      </c>
      <c r="B207" s="2">
        <v>19</v>
      </c>
      <c r="C207" s="140" t="s">
        <v>347</v>
      </c>
      <c r="D207" s="132">
        <v>734</v>
      </c>
      <c r="E207" s="133" t="s">
        <v>221</v>
      </c>
      <c r="F207" s="153">
        <v>12680458389</v>
      </c>
      <c r="G207" s="163"/>
      <c r="H207" s="163"/>
      <c r="I207" s="2"/>
    </row>
    <row r="208" spans="1:9" ht="36.75">
      <c r="A208">
        <v>202</v>
      </c>
      <c r="B208" s="2">
        <v>20</v>
      </c>
      <c r="C208" s="140" t="s">
        <v>367</v>
      </c>
      <c r="D208" s="132">
        <v>957</v>
      </c>
      <c r="E208" s="133" t="s">
        <v>164</v>
      </c>
      <c r="F208" s="153">
        <v>12308850000</v>
      </c>
      <c r="G208" s="163"/>
      <c r="H208" s="163"/>
      <c r="I208" s="2"/>
    </row>
    <row r="209" spans="1:9" ht="22.5">
      <c r="A209">
        <v>203</v>
      </c>
      <c r="B209" s="2">
        <v>21</v>
      </c>
      <c r="C209" s="140" t="s">
        <v>363</v>
      </c>
      <c r="D209" s="132">
        <v>709</v>
      </c>
      <c r="E209" s="133" t="s">
        <v>82</v>
      </c>
      <c r="F209" s="153">
        <v>12199000000</v>
      </c>
      <c r="G209" s="163"/>
      <c r="H209" s="163"/>
      <c r="I209" s="2"/>
    </row>
    <row r="210" spans="1:9" ht="22.5">
      <c r="A210">
        <v>204</v>
      </c>
      <c r="B210" s="2">
        <v>22</v>
      </c>
      <c r="C210" s="140" t="s">
        <v>378</v>
      </c>
      <c r="D210" s="132">
        <v>581</v>
      </c>
      <c r="E210" s="133" t="s">
        <v>40</v>
      </c>
      <c r="F210" s="153">
        <v>12022474000</v>
      </c>
      <c r="G210" s="163"/>
      <c r="H210" s="163"/>
      <c r="I210" s="2"/>
    </row>
    <row r="211" spans="1:9" ht="22.5">
      <c r="A211">
        <v>205</v>
      </c>
      <c r="B211" s="2">
        <v>23</v>
      </c>
      <c r="C211" s="140" t="s">
        <v>359</v>
      </c>
      <c r="D211" s="132">
        <v>729</v>
      </c>
      <c r="E211" s="133" t="s">
        <v>216</v>
      </c>
      <c r="F211" s="153">
        <v>11979170000</v>
      </c>
      <c r="G211" s="163"/>
      <c r="H211" s="163"/>
      <c r="I211" s="2"/>
    </row>
    <row r="212" spans="1:9" ht="22.5">
      <c r="A212">
        <v>206</v>
      </c>
      <c r="B212" s="2">
        <v>24</v>
      </c>
      <c r="C212" s="140" t="s">
        <v>364</v>
      </c>
      <c r="D212" s="132">
        <v>853</v>
      </c>
      <c r="E212" s="133" t="s">
        <v>328</v>
      </c>
      <c r="F212" s="153">
        <v>11834279000</v>
      </c>
      <c r="G212" s="163"/>
      <c r="H212" s="163"/>
      <c r="I212" s="2"/>
    </row>
    <row r="213" spans="1:9" ht="22.5">
      <c r="A213">
        <v>207</v>
      </c>
      <c r="B213" s="2">
        <v>25</v>
      </c>
      <c r="C213" s="140" t="s">
        <v>364</v>
      </c>
      <c r="D213" s="132">
        <v>873</v>
      </c>
      <c r="E213" s="133" t="s">
        <v>102</v>
      </c>
      <c r="F213" s="153">
        <v>11761025000</v>
      </c>
      <c r="G213" s="163"/>
      <c r="H213" s="163"/>
      <c r="I213" s="2"/>
    </row>
    <row r="214" spans="1:9" ht="22.5">
      <c r="A214">
        <v>208</v>
      </c>
      <c r="B214" s="2">
        <v>26</v>
      </c>
      <c r="C214" s="140" t="s">
        <v>386</v>
      </c>
      <c r="D214" s="132">
        <v>586</v>
      </c>
      <c r="E214" s="133" t="s">
        <v>44</v>
      </c>
      <c r="F214" s="153">
        <v>11679500000</v>
      </c>
      <c r="G214" s="163"/>
      <c r="H214" s="163"/>
      <c r="I214" s="2"/>
    </row>
    <row r="215" spans="1:9" ht="18.75">
      <c r="A215">
        <v>209</v>
      </c>
      <c r="B215" s="2">
        <v>27</v>
      </c>
      <c r="C215" s="141" t="s">
        <v>352</v>
      </c>
      <c r="D215" s="142">
        <v>749</v>
      </c>
      <c r="E215" s="143" t="s">
        <v>235</v>
      </c>
      <c r="F215" s="154">
        <v>11441544550</v>
      </c>
      <c r="G215" s="164"/>
      <c r="H215" s="164"/>
      <c r="I215" s="2"/>
    </row>
    <row r="216" spans="1:9" ht="22.5">
      <c r="A216">
        <v>210</v>
      </c>
      <c r="B216" s="2">
        <v>28</v>
      </c>
      <c r="C216" s="140" t="s">
        <v>359</v>
      </c>
      <c r="D216" s="132">
        <v>7240</v>
      </c>
      <c r="E216" s="133" t="s">
        <v>186</v>
      </c>
      <c r="F216" s="153">
        <v>10969269037</v>
      </c>
      <c r="G216" s="163"/>
      <c r="H216" s="163"/>
      <c r="I216" s="2"/>
    </row>
    <row r="217" spans="1:9" ht="12.75">
      <c r="A217">
        <v>211</v>
      </c>
      <c r="B217" s="2">
        <v>29</v>
      </c>
      <c r="C217" s="132" t="s">
        <v>362</v>
      </c>
      <c r="D217" s="133">
        <v>656</v>
      </c>
      <c r="E217" s="133" t="s">
        <v>50</v>
      </c>
      <c r="F217" s="153">
        <v>10941750093</v>
      </c>
      <c r="G217" s="163"/>
      <c r="H217" s="163"/>
      <c r="I217" s="2"/>
    </row>
    <row r="218" spans="1:9" ht="18.75">
      <c r="A218">
        <v>212</v>
      </c>
      <c r="B218" s="2">
        <v>30</v>
      </c>
      <c r="C218" s="140" t="s">
        <v>338</v>
      </c>
      <c r="D218" s="132">
        <v>404</v>
      </c>
      <c r="E218" s="133" t="s">
        <v>9</v>
      </c>
      <c r="F218" s="153">
        <v>10865833659</v>
      </c>
      <c r="G218" s="163"/>
      <c r="H218" s="163"/>
      <c r="I218" s="2"/>
    </row>
    <row r="219" spans="1:9" ht="12.75">
      <c r="A219">
        <v>213</v>
      </c>
      <c r="B219" s="2">
        <v>31</v>
      </c>
      <c r="C219" s="140" t="s">
        <v>352</v>
      </c>
      <c r="D219" s="132">
        <v>764</v>
      </c>
      <c r="E219" s="133" t="s">
        <v>249</v>
      </c>
      <c r="F219" s="153">
        <v>10422751767</v>
      </c>
      <c r="G219" s="163"/>
      <c r="H219" s="163"/>
      <c r="I219" s="2"/>
    </row>
    <row r="220" spans="1:9" ht="12.75">
      <c r="A220">
        <v>214</v>
      </c>
      <c r="B220" s="2">
        <v>32</v>
      </c>
      <c r="C220" s="140" t="s">
        <v>368</v>
      </c>
      <c r="D220" s="132">
        <v>483</v>
      </c>
      <c r="E220" s="133" t="s">
        <v>31</v>
      </c>
      <c r="F220" s="153">
        <v>10085000000</v>
      </c>
      <c r="G220" s="163"/>
      <c r="H220" s="163"/>
      <c r="I220" s="2"/>
    </row>
    <row r="221" spans="1:9" ht="22.5">
      <c r="A221">
        <v>215</v>
      </c>
      <c r="B221" s="2">
        <v>33</v>
      </c>
      <c r="C221" s="140" t="s">
        <v>363</v>
      </c>
      <c r="D221" s="132">
        <v>775</v>
      </c>
      <c r="E221" s="133" t="s">
        <v>261</v>
      </c>
      <c r="F221" s="153">
        <v>9941000000</v>
      </c>
      <c r="G221" s="163"/>
      <c r="H221" s="163"/>
      <c r="I221" s="2"/>
    </row>
    <row r="222" spans="1:9" ht="22.5">
      <c r="A222">
        <v>216</v>
      </c>
      <c r="B222" s="2">
        <v>34</v>
      </c>
      <c r="C222" s="140" t="s">
        <v>363</v>
      </c>
      <c r="D222" s="132">
        <v>752</v>
      </c>
      <c r="E222" s="133" t="s">
        <v>238</v>
      </c>
      <c r="F222" s="153">
        <v>9929941129</v>
      </c>
      <c r="G222" s="163"/>
      <c r="H222" s="163"/>
      <c r="I222" s="2"/>
    </row>
    <row r="223" spans="1:9" ht="18.75">
      <c r="A223">
        <v>217</v>
      </c>
      <c r="B223" s="2">
        <v>35</v>
      </c>
      <c r="C223" s="140" t="s">
        <v>352</v>
      </c>
      <c r="D223" s="132">
        <v>738</v>
      </c>
      <c r="E223" s="133" t="s">
        <v>224</v>
      </c>
      <c r="F223" s="153">
        <v>9850341772</v>
      </c>
      <c r="G223" s="163"/>
      <c r="H223" s="163"/>
      <c r="I223" s="2"/>
    </row>
    <row r="224" spans="1:9" ht="27.75">
      <c r="A224">
        <v>218</v>
      </c>
      <c r="B224" s="2">
        <v>36</v>
      </c>
      <c r="C224" s="140" t="s">
        <v>359</v>
      </c>
      <c r="D224" s="132">
        <v>789</v>
      </c>
      <c r="E224" s="133" t="s">
        <v>273</v>
      </c>
      <c r="F224" s="153">
        <v>9798626000</v>
      </c>
      <c r="G224" s="163"/>
      <c r="H224" s="163"/>
      <c r="I224" s="2"/>
    </row>
    <row r="225" spans="1:9" ht="22.5">
      <c r="A225">
        <v>219</v>
      </c>
      <c r="B225" s="2">
        <v>1</v>
      </c>
      <c r="C225" s="140" t="s">
        <v>353</v>
      </c>
      <c r="D225" s="132">
        <v>75</v>
      </c>
      <c r="E225" s="133" t="s">
        <v>454</v>
      </c>
      <c r="F225" s="153">
        <v>9450000000</v>
      </c>
      <c r="G225" s="163"/>
      <c r="H225" s="163"/>
      <c r="I225" s="2"/>
    </row>
    <row r="226" spans="1:9" ht="12.75">
      <c r="A226">
        <v>220</v>
      </c>
      <c r="B226" s="2">
        <v>2</v>
      </c>
      <c r="C226" s="140" t="s">
        <v>338</v>
      </c>
      <c r="D226" s="132">
        <v>7328</v>
      </c>
      <c r="E226" s="133" t="s">
        <v>191</v>
      </c>
      <c r="F226" s="153">
        <v>9449262070</v>
      </c>
      <c r="G226" s="163"/>
      <c r="H226" s="163"/>
      <c r="I226" s="2"/>
    </row>
    <row r="227" spans="1:9" ht="12.75">
      <c r="A227">
        <v>221</v>
      </c>
      <c r="B227" s="2">
        <v>3</v>
      </c>
      <c r="C227" s="140" t="s">
        <v>355</v>
      </c>
      <c r="D227" s="132">
        <v>801</v>
      </c>
      <c r="E227" s="133" t="s">
        <v>285</v>
      </c>
      <c r="F227" s="153">
        <v>9308335772</v>
      </c>
      <c r="G227" s="163"/>
      <c r="H227" s="163"/>
      <c r="I227" s="2"/>
    </row>
    <row r="228" spans="1:9" ht="18.75">
      <c r="A228">
        <v>222</v>
      </c>
      <c r="B228" s="2">
        <v>4</v>
      </c>
      <c r="C228" s="140" t="s">
        <v>370</v>
      </c>
      <c r="D228" s="132">
        <v>746</v>
      </c>
      <c r="E228" s="133" t="s">
        <v>233</v>
      </c>
      <c r="F228" s="153">
        <v>8499957874</v>
      </c>
      <c r="G228" s="163"/>
      <c r="H228" s="163"/>
      <c r="I228" s="2"/>
    </row>
    <row r="229" spans="1:9" ht="27.75">
      <c r="A229">
        <v>223</v>
      </c>
      <c r="B229" s="2">
        <v>5</v>
      </c>
      <c r="C229" s="140" t="s">
        <v>368</v>
      </c>
      <c r="D229" s="132">
        <v>6036</v>
      </c>
      <c r="E229" s="133" t="s">
        <v>179</v>
      </c>
      <c r="F229" s="153">
        <v>8449868732</v>
      </c>
      <c r="G229" s="163"/>
      <c r="H229" s="163"/>
      <c r="I229" s="2"/>
    </row>
    <row r="230" spans="1:9" ht="22.5">
      <c r="A230">
        <v>224</v>
      </c>
      <c r="B230" s="2">
        <v>6</v>
      </c>
      <c r="C230" s="140" t="s">
        <v>359</v>
      </c>
      <c r="D230" s="132">
        <v>793</v>
      </c>
      <c r="E230" s="133" t="s">
        <v>277</v>
      </c>
      <c r="F230" s="153">
        <v>8307930200</v>
      </c>
      <c r="G230" s="163"/>
      <c r="H230" s="163"/>
      <c r="I230" s="2"/>
    </row>
    <row r="231" spans="1:9" ht="36.75">
      <c r="A231">
        <v>225</v>
      </c>
      <c r="B231" s="2">
        <v>7</v>
      </c>
      <c r="C231" s="140" t="s">
        <v>379</v>
      </c>
      <c r="D231" s="132">
        <v>832</v>
      </c>
      <c r="E231" s="133" t="s">
        <v>315</v>
      </c>
      <c r="F231" s="153">
        <v>8289900000</v>
      </c>
      <c r="G231" s="163"/>
      <c r="H231" s="163"/>
      <c r="I231" s="2"/>
    </row>
    <row r="232" spans="1:9" ht="18.75">
      <c r="A232">
        <v>226</v>
      </c>
      <c r="B232" s="2">
        <v>8</v>
      </c>
      <c r="C232" s="140" t="s">
        <v>368</v>
      </c>
      <c r="D232" s="132">
        <v>7377</v>
      </c>
      <c r="E232" s="133" t="s">
        <v>194</v>
      </c>
      <c r="F232" s="153">
        <v>8268754902</v>
      </c>
      <c r="G232" s="163"/>
      <c r="H232" s="163"/>
      <c r="I232" s="2"/>
    </row>
    <row r="233" spans="1:9" ht="12.75">
      <c r="A233">
        <v>227</v>
      </c>
      <c r="B233" s="2">
        <v>9</v>
      </c>
      <c r="C233" s="140" t="s">
        <v>361</v>
      </c>
      <c r="D233" s="132">
        <v>845</v>
      </c>
      <c r="E233" s="133" t="s">
        <v>325</v>
      </c>
      <c r="F233" s="153">
        <v>8218311037</v>
      </c>
      <c r="G233" s="163"/>
      <c r="H233" s="163"/>
      <c r="I233" s="2"/>
    </row>
    <row r="234" spans="1:9" ht="12.75">
      <c r="A234">
        <v>228</v>
      </c>
      <c r="B234" s="2">
        <v>10</v>
      </c>
      <c r="C234" s="140" t="s">
        <v>362</v>
      </c>
      <c r="D234" s="132">
        <v>910</v>
      </c>
      <c r="E234" s="133" t="s">
        <v>134</v>
      </c>
      <c r="F234" s="153">
        <v>8112000000</v>
      </c>
      <c r="G234" s="163"/>
      <c r="H234" s="163"/>
      <c r="I234" s="2"/>
    </row>
    <row r="235" spans="1:9" ht="12.75">
      <c r="A235">
        <v>229</v>
      </c>
      <c r="B235" s="2">
        <v>11</v>
      </c>
      <c r="C235" s="140" t="s">
        <v>340</v>
      </c>
      <c r="D235" s="132">
        <v>951</v>
      </c>
      <c r="E235" s="133" t="s">
        <v>158</v>
      </c>
      <c r="F235" s="153">
        <v>8000000000</v>
      </c>
      <c r="G235" s="163"/>
      <c r="H235" s="163"/>
      <c r="I235" s="2"/>
    </row>
    <row r="236" spans="1:9" ht="18.75">
      <c r="A236">
        <v>230</v>
      </c>
      <c r="B236" s="2">
        <v>12</v>
      </c>
      <c r="C236" s="140" t="s">
        <v>368</v>
      </c>
      <c r="D236" s="132">
        <v>745</v>
      </c>
      <c r="E236" s="133" t="s">
        <v>232</v>
      </c>
      <c r="F236" s="153">
        <v>7902882448</v>
      </c>
      <c r="G236" s="163"/>
      <c r="H236" s="163"/>
      <c r="I236" s="2"/>
    </row>
    <row r="237" spans="1:9" ht="22.5">
      <c r="A237">
        <v>231</v>
      </c>
      <c r="B237" s="2">
        <v>13</v>
      </c>
      <c r="C237" s="140" t="s">
        <v>358</v>
      </c>
      <c r="D237" s="132">
        <v>398</v>
      </c>
      <c r="E237" s="133" t="s">
        <v>8</v>
      </c>
      <c r="F237" s="153">
        <v>7863077259</v>
      </c>
      <c r="G237" s="163"/>
      <c r="H237" s="163"/>
      <c r="I237" s="2"/>
    </row>
    <row r="238" spans="1:9" ht="22.5">
      <c r="A238">
        <v>232</v>
      </c>
      <c r="B238" s="2">
        <v>14</v>
      </c>
      <c r="C238" s="140" t="s">
        <v>386</v>
      </c>
      <c r="D238" s="132">
        <v>353</v>
      </c>
      <c r="E238" s="133" t="s">
        <v>490</v>
      </c>
      <c r="F238" s="153">
        <v>7593034888</v>
      </c>
      <c r="G238" s="163"/>
      <c r="H238" s="163"/>
      <c r="I238" s="2"/>
    </row>
    <row r="239" spans="1:9" ht="22.5">
      <c r="A239">
        <v>233</v>
      </c>
      <c r="B239" s="2">
        <v>15</v>
      </c>
      <c r="C239" s="140" t="s">
        <v>341</v>
      </c>
      <c r="D239" s="132">
        <v>8</v>
      </c>
      <c r="E239" s="144" t="s">
        <v>425</v>
      </c>
      <c r="F239" s="146">
        <v>7558389833</v>
      </c>
      <c r="G239" s="165"/>
      <c r="H239" s="165"/>
      <c r="I239" s="2"/>
    </row>
    <row r="240" spans="1:9" ht="18.75">
      <c r="A240">
        <v>234</v>
      </c>
      <c r="B240" s="2">
        <v>16</v>
      </c>
      <c r="C240" s="140" t="s">
        <v>379</v>
      </c>
      <c r="D240" s="132">
        <v>837</v>
      </c>
      <c r="E240" s="133" t="s">
        <v>320</v>
      </c>
      <c r="F240" s="153">
        <v>7449800000</v>
      </c>
      <c r="G240" s="163"/>
      <c r="H240" s="163"/>
      <c r="I240" s="2"/>
    </row>
    <row r="241" spans="1:9" ht="22.5">
      <c r="A241">
        <v>235</v>
      </c>
      <c r="B241" s="2">
        <v>17</v>
      </c>
      <c r="C241" s="140" t="s">
        <v>374</v>
      </c>
      <c r="D241" s="132">
        <v>209</v>
      </c>
      <c r="E241" s="133" t="s">
        <v>470</v>
      </c>
      <c r="F241" s="153">
        <v>7437349584</v>
      </c>
      <c r="G241" s="163"/>
      <c r="H241" s="163"/>
      <c r="I241" s="2"/>
    </row>
    <row r="242" spans="1:9" ht="22.5">
      <c r="A242">
        <v>236</v>
      </c>
      <c r="B242" s="2">
        <v>18</v>
      </c>
      <c r="C242" s="140" t="s">
        <v>372</v>
      </c>
      <c r="D242" s="132">
        <v>4006</v>
      </c>
      <c r="E242" s="133" t="s">
        <v>175</v>
      </c>
      <c r="F242" s="153">
        <v>7322672977</v>
      </c>
      <c r="G242" s="163"/>
      <c r="H242" s="163"/>
      <c r="I242" s="2"/>
    </row>
    <row r="243" spans="1:9" ht="22.5">
      <c r="A243">
        <v>237</v>
      </c>
      <c r="B243" s="2">
        <v>19</v>
      </c>
      <c r="C243" s="140" t="s">
        <v>359</v>
      </c>
      <c r="D243" s="132">
        <v>788</v>
      </c>
      <c r="E243" s="133" t="s">
        <v>272</v>
      </c>
      <c r="F243" s="153">
        <v>7254396000</v>
      </c>
      <c r="G243" s="163"/>
      <c r="H243" s="163"/>
      <c r="I243" s="2"/>
    </row>
    <row r="244" spans="1:9" ht="22.5">
      <c r="A244">
        <v>238</v>
      </c>
      <c r="B244" s="2">
        <v>20</v>
      </c>
      <c r="C244" s="140" t="s">
        <v>364</v>
      </c>
      <c r="D244" s="132">
        <v>857</v>
      </c>
      <c r="E244" s="133" t="s">
        <v>330</v>
      </c>
      <c r="F244" s="153">
        <v>7215670000</v>
      </c>
      <c r="G244" s="163"/>
      <c r="H244" s="163"/>
      <c r="I244" s="2"/>
    </row>
    <row r="245" spans="1:9" ht="12.75">
      <c r="A245">
        <v>239</v>
      </c>
      <c r="B245" s="2">
        <v>21</v>
      </c>
      <c r="C245" s="140" t="s">
        <v>368</v>
      </c>
      <c r="D245" s="132">
        <v>485</v>
      </c>
      <c r="E245" s="133" t="s">
        <v>33</v>
      </c>
      <c r="F245" s="153">
        <v>7107805150</v>
      </c>
      <c r="G245" s="163"/>
      <c r="H245" s="163"/>
      <c r="I245" s="2"/>
    </row>
    <row r="246" spans="1:9" ht="18.75">
      <c r="A246">
        <v>240</v>
      </c>
      <c r="B246" s="2">
        <v>22</v>
      </c>
      <c r="C246" s="140" t="s">
        <v>379</v>
      </c>
      <c r="D246" s="132">
        <v>839</v>
      </c>
      <c r="E246" s="133" t="s">
        <v>227</v>
      </c>
      <c r="F246" s="153">
        <v>7105064000</v>
      </c>
      <c r="G246" s="163"/>
      <c r="H246" s="163"/>
      <c r="I246" s="2"/>
    </row>
    <row r="247" spans="1:9" ht="27.75">
      <c r="A247">
        <v>241</v>
      </c>
      <c r="B247" s="2">
        <v>23</v>
      </c>
      <c r="C247" s="140" t="s">
        <v>384</v>
      </c>
      <c r="D247" s="132">
        <v>966</v>
      </c>
      <c r="E247" s="133" t="s">
        <v>170</v>
      </c>
      <c r="F247" s="153">
        <v>7092250000</v>
      </c>
      <c r="G247" s="163"/>
      <c r="H247" s="163"/>
      <c r="I247" s="2"/>
    </row>
    <row r="248" spans="1:9" ht="22.5">
      <c r="A248">
        <v>242</v>
      </c>
      <c r="B248" s="2">
        <v>24</v>
      </c>
      <c r="C248" s="140" t="s">
        <v>386</v>
      </c>
      <c r="D248" s="132">
        <v>143</v>
      </c>
      <c r="E248" s="133" t="s">
        <v>460</v>
      </c>
      <c r="F248" s="153">
        <v>6850039128</v>
      </c>
      <c r="G248" s="163"/>
      <c r="H248" s="163"/>
      <c r="I248" s="2"/>
    </row>
    <row r="249" spans="1:9" ht="22.5">
      <c r="A249">
        <v>243</v>
      </c>
      <c r="B249" s="2">
        <v>25</v>
      </c>
      <c r="C249" s="140" t="s">
        <v>347</v>
      </c>
      <c r="D249" s="132">
        <v>761</v>
      </c>
      <c r="E249" s="133" t="s">
        <v>246</v>
      </c>
      <c r="F249" s="153">
        <v>6765507663</v>
      </c>
      <c r="G249" s="163"/>
      <c r="H249" s="163"/>
      <c r="I249" s="2"/>
    </row>
    <row r="250" spans="1:9" ht="12.75">
      <c r="A250">
        <v>244</v>
      </c>
      <c r="B250" s="2">
        <v>26</v>
      </c>
      <c r="C250" s="140" t="s">
        <v>365</v>
      </c>
      <c r="D250" s="132">
        <v>14</v>
      </c>
      <c r="E250" s="144" t="s">
        <v>430</v>
      </c>
      <c r="F250" s="146">
        <v>6735348542</v>
      </c>
      <c r="G250" s="165"/>
      <c r="H250" s="165"/>
      <c r="I250" s="2"/>
    </row>
    <row r="251" spans="1:9" ht="12.75">
      <c r="A251">
        <v>245</v>
      </c>
      <c r="B251" s="2">
        <v>27</v>
      </c>
      <c r="C251" s="140" t="s">
        <v>338</v>
      </c>
      <c r="D251" s="132">
        <v>471</v>
      </c>
      <c r="E251" s="133" t="s">
        <v>28</v>
      </c>
      <c r="F251" s="153">
        <v>6727605107</v>
      </c>
      <c r="G251" s="163"/>
      <c r="H251" s="163"/>
      <c r="I251" s="2"/>
    </row>
    <row r="252" spans="1:9" ht="36.75">
      <c r="A252">
        <v>246</v>
      </c>
      <c r="B252" s="2">
        <v>28</v>
      </c>
      <c r="C252" s="140" t="s">
        <v>367</v>
      </c>
      <c r="D252" s="132">
        <v>817</v>
      </c>
      <c r="E252" s="133" t="s">
        <v>300</v>
      </c>
      <c r="F252" s="153">
        <v>6630775000</v>
      </c>
      <c r="G252" s="163"/>
      <c r="H252" s="163"/>
      <c r="I252" s="2"/>
    </row>
    <row r="253" spans="1:9" ht="22.5">
      <c r="A253">
        <v>247</v>
      </c>
      <c r="B253" s="2">
        <v>29</v>
      </c>
      <c r="C253" s="140" t="s">
        <v>363</v>
      </c>
      <c r="D253" s="132">
        <v>688</v>
      </c>
      <c r="E253" s="133" t="s">
        <v>57</v>
      </c>
      <c r="F253" s="153">
        <v>6526700000</v>
      </c>
      <c r="G253" s="163"/>
      <c r="H253" s="163"/>
      <c r="I253" s="2"/>
    </row>
    <row r="254" spans="1:9" ht="22.5">
      <c r="A254">
        <v>248</v>
      </c>
      <c r="B254" s="2">
        <v>30</v>
      </c>
      <c r="C254" s="140" t="s">
        <v>372</v>
      </c>
      <c r="D254" s="132">
        <v>640</v>
      </c>
      <c r="E254" s="133" t="s">
        <v>48</v>
      </c>
      <c r="F254" s="153">
        <v>6519767531</v>
      </c>
      <c r="G254" s="163"/>
      <c r="H254" s="163"/>
      <c r="I254" s="2"/>
    </row>
    <row r="255" spans="1:9" ht="33.75">
      <c r="A255">
        <v>249</v>
      </c>
      <c r="B255" s="2">
        <v>31</v>
      </c>
      <c r="C255" s="140" t="s">
        <v>341</v>
      </c>
      <c r="D255" s="132">
        <v>6</v>
      </c>
      <c r="E255" s="144" t="s">
        <v>423</v>
      </c>
      <c r="F255" s="146">
        <v>6374627678</v>
      </c>
      <c r="G255" s="165"/>
      <c r="H255" s="165"/>
      <c r="I255" s="2"/>
    </row>
    <row r="256" spans="1:9" ht="22.5">
      <c r="A256">
        <v>250</v>
      </c>
      <c r="B256" s="2">
        <v>32</v>
      </c>
      <c r="C256" s="140" t="s">
        <v>374</v>
      </c>
      <c r="D256" s="132">
        <v>779</v>
      </c>
      <c r="E256" s="133" t="s">
        <v>21</v>
      </c>
      <c r="F256" s="153">
        <v>6288988000</v>
      </c>
      <c r="G256" s="163"/>
      <c r="H256" s="163"/>
      <c r="I256" s="2"/>
    </row>
    <row r="257" spans="1:9" ht="12.75">
      <c r="A257">
        <v>251</v>
      </c>
      <c r="B257" s="2">
        <v>33</v>
      </c>
      <c r="C257" s="140" t="s">
        <v>384</v>
      </c>
      <c r="D257" s="132">
        <v>933</v>
      </c>
      <c r="E257" s="133" t="s">
        <v>483</v>
      </c>
      <c r="F257" s="153">
        <v>6189320000</v>
      </c>
      <c r="G257" s="163"/>
      <c r="H257" s="163"/>
      <c r="I257" s="2"/>
    </row>
    <row r="258" spans="1:9" ht="22.5">
      <c r="A258">
        <v>252</v>
      </c>
      <c r="B258" s="2">
        <v>34</v>
      </c>
      <c r="C258" s="140" t="s">
        <v>346</v>
      </c>
      <c r="D258" s="132">
        <v>946</v>
      </c>
      <c r="E258" s="133" t="s">
        <v>155</v>
      </c>
      <c r="F258" s="153">
        <v>6000000000</v>
      </c>
      <c r="G258" s="163"/>
      <c r="H258" s="163"/>
      <c r="I258" s="2"/>
    </row>
    <row r="259" spans="1:9" ht="12.75">
      <c r="A259">
        <v>253</v>
      </c>
      <c r="B259" s="2">
        <v>35</v>
      </c>
      <c r="C259" s="140" t="s">
        <v>382</v>
      </c>
      <c r="D259" s="132">
        <v>696</v>
      </c>
      <c r="E259" s="133" t="s">
        <v>68</v>
      </c>
      <c r="F259" s="153">
        <v>5769000000</v>
      </c>
      <c r="G259" s="163"/>
      <c r="H259" s="163"/>
      <c r="I259" s="2"/>
    </row>
    <row r="260" spans="1:9" ht="12.75">
      <c r="A260">
        <v>254</v>
      </c>
      <c r="B260" s="2">
        <v>36</v>
      </c>
      <c r="C260" s="140" t="s">
        <v>382</v>
      </c>
      <c r="D260" s="132">
        <v>695</v>
      </c>
      <c r="E260" s="133" t="s">
        <v>67</v>
      </c>
      <c r="F260" s="153">
        <v>5766000000</v>
      </c>
      <c r="G260" s="163"/>
      <c r="H260" s="163"/>
      <c r="I260" s="2"/>
    </row>
    <row r="261" spans="1:9" ht="12.75">
      <c r="A261">
        <v>255</v>
      </c>
      <c r="B261" s="2">
        <v>37</v>
      </c>
      <c r="C261" s="140" t="s">
        <v>354</v>
      </c>
      <c r="D261" s="132">
        <v>45</v>
      </c>
      <c r="E261" s="145" t="s">
        <v>438</v>
      </c>
      <c r="F261" s="146">
        <v>5694719166.49</v>
      </c>
      <c r="G261" s="165"/>
      <c r="H261" s="165"/>
      <c r="I261" s="2"/>
    </row>
    <row r="262" spans="1:9" ht="18.75">
      <c r="A262">
        <v>256</v>
      </c>
      <c r="B262" s="2">
        <v>1</v>
      </c>
      <c r="C262" s="140" t="s">
        <v>379</v>
      </c>
      <c r="D262" s="132">
        <v>824</v>
      </c>
      <c r="E262" s="133" t="s">
        <v>307</v>
      </c>
      <c r="F262" s="153">
        <v>5546000000</v>
      </c>
      <c r="G262" s="163"/>
      <c r="H262" s="163"/>
      <c r="I262" s="2"/>
    </row>
    <row r="263" spans="1:9" ht="22.5">
      <c r="A263">
        <v>257</v>
      </c>
      <c r="B263" s="2">
        <v>2</v>
      </c>
      <c r="C263" s="140" t="s">
        <v>353</v>
      </c>
      <c r="D263" s="132">
        <v>69</v>
      </c>
      <c r="E263" s="133" t="s">
        <v>448</v>
      </c>
      <c r="F263" s="153">
        <v>5468654629</v>
      </c>
      <c r="G263" s="163"/>
      <c r="H263" s="163"/>
      <c r="I263" s="2"/>
    </row>
    <row r="264" spans="1:9" ht="22.5">
      <c r="A264">
        <v>258</v>
      </c>
      <c r="B264" s="2">
        <v>3</v>
      </c>
      <c r="C264" s="140" t="s">
        <v>374</v>
      </c>
      <c r="D264" s="132">
        <v>720</v>
      </c>
      <c r="E264" s="133" t="s">
        <v>207</v>
      </c>
      <c r="F264" s="153">
        <v>5324400000</v>
      </c>
      <c r="G264" s="163"/>
      <c r="H264" s="163"/>
      <c r="I264" s="2"/>
    </row>
    <row r="265" spans="1:9" ht="18.75">
      <c r="A265">
        <v>259</v>
      </c>
      <c r="B265" s="2">
        <v>4</v>
      </c>
      <c r="C265" s="140" t="s">
        <v>367</v>
      </c>
      <c r="D265" s="132">
        <v>956</v>
      </c>
      <c r="E265" s="133" t="s">
        <v>163</v>
      </c>
      <c r="F265" s="153">
        <v>5216900000</v>
      </c>
      <c r="G265" s="163"/>
      <c r="H265" s="163"/>
      <c r="I265" s="2"/>
    </row>
    <row r="266" spans="1:9" ht="22.5">
      <c r="A266">
        <v>260</v>
      </c>
      <c r="B266" s="2">
        <v>5</v>
      </c>
      <c r="C266" s="140" t="s">
        <v>374</v>
      </c>
      <c r="D266" s="132">
        <v>778</v>
      </c>
      <c r="E266" s="133" t="s">
        <v>264</v>
      </c>
      <c r="F266" s="153">
        <v>5106616000</v>
      </c>
      <c r="G266" s="163"/>
      <c r="H266" s="163"/>
      <c r="I266" s="2"/>
    </row>
    <row r="267" spans="1:9" ht="36.75">
      <c r="A267">
        <v>261</v>
      </c>
      <c r="B267" s="2">
        <v>6</v>
      </c>
      <c r="C267" s="140" t="s">
        <v>379</v>
      </c>
      <c r="D267" s="132">
        <v>835</v>
      </c>
      <c r="E267" s="133" t="s">
        <v>318</v>
      </c>
      <c r="F267" s="153">
        <v>5091000000</v>
      </c>
      <c r="G267" s="163"/>
      <c r="H267" s="163"/>
      <c r="I267" s="2"/>
    </row>
    <row r="268" spans="1:9" ht="18.75">
      <c r="A268">
        <v>262</v>
      </c>
      <c r="B268" s="2">
        <v>7</v>
      </c>
      <c r="C268" s="140" t="s">
        <v>370</v>
      </c>
      <c r="D268" s="132">
        <v>911</v>
      </c>
      <c r="E268" s="133" t="s">
        <v>133</v>
      </c>
      <c r="F268" s="153">
        <v>4987000000</v>
      </c>
      <c r="G268" s="163"/>
      <c r="H268" s="163"/>
      <c r="I268" s="2"/>
    </row>
    <row r="269" spans="1:9" ht="18.75">
      <c r="A269">
        <v>263</v>
      </c>
      <c r="B269" s="2">
        <v>8</v>
      </c>
      <c r="C269" s="140" t="s">
        <v>379</v>
      </c>
      <c r="D269" s="132">
        <v>963</v>
      </c>
      <c r="E269" s="133" t="s">
        <v>168</v>
      </c>
      <c r="F269" s="153">
        <v>4950000000</v>
      </c>
      <c r="G269" s="163"/>
      <c r="H269" s="163"/>
      <c r="I269" s="2"/>
    </row>
    <row r="270" spans="1:9" ht="22.5">
      <c r="A270">
        <v>264</v>
      </c>
      <c r="B270" s="2">
        <v>9</v>
      </c>
      <c r="C270" s="140" t="s">
        <v>346</v>
      </c>
      <c r="D270" s="132">
        <v>872</v>
      </c>
      <c r="E270" s="133" t="s">
        <v>101</v>
      </c>
      <c r="F270" s="153">
        <v>4727325000</v>
      </c>
      <c r="G270" s="163"/>
      <c r="H270" s="163"/>
      <c r="I270" s="2"/>
    </row>
    <row r="271" spans="1:9" ht="18.75">
      <c r="A271">
        <v>265</v>
      </c>
      <c r="B271" s="2">
        <v>10</v>
      </c>
      <c r="C271" s="140" t="s">
        <v>379</v>
      </c>
      <c r="D271" s="132">
        <v>833</v>
      </c>
      <c r="E271" s="133" t="s">
        <v>316</v>
      </c>
      <c r="F271" s="153">
        <v>4655431000</v>
      </c>
      <c r="G271" s="163"/>
      <c r="H271" s="163"/>
      <c r="I271" s="2"/>
    </row>
    <row r="272" spans="1:9" ht="12.75">
      <c r="A272">
        <v>266</v>
      </c>
      <c r="B272" s="2">
        <v>11</v>
      </c>
      <c r="C272" s="140" t="s">
        <v>354</v>
      </c>
      <c r="D272" s="132">
        <v>34</v>
      </c>
      <c r="E272" s="133" t="s">
        <v>437</v>
      </c>
      <c r="F272" s="153">
        <v>4619047877</v>
      </c>
      <c r="G272" s="163"/>
      <c r="H272" s="163"/>
      <c r="I272" s="2"/>
    </row>
    <row r="273" spans="1:9" ht="22.5">
      <c r="A273">
        <v>267</v>
      </c>
      <c r="B273" s="2">
        <v>12</v>
      </c>
      <c r="C273" s="140" t="s">
        <v>374</v>
      </c>
      <c r="D273" s="132">
        <v>922</v>
      </c>
      <c r="E273" s="133" t="s">
        <v>331</v>
      </c>
      <c r="F273" s="153">
        <v>4603000000</v>
      </c>
      <c r="G273" s="163"/>
      <c r="H273" s="163"/>
      <c r="I273" s="2"/>
    </row>
    <row r="274" spans="1:9" ht="12.75">
      <c r="A274">
        <v>268</v>
      </c>
      <c r="B274" s="2">
        <v>13</v>
      </c>
      <c r="C274" s="140" t="s">
        <v>381</v>
      </c>
      <c r="D274" s="132">
        <v>701</v>
      </c>
      <c r="E274" s="133" t="s">
        <v>74</v>
      </c>
      <c r="F274" s="153">
        <v>4543069084</v>
      </c>
      <c r="G274" s="163"/>
      <c r="H274" s="163"/>
      <c r="I274" s="2"/>
    </row>
    <row r="275" spans="1:9" ht="18.75">
      <c r="A275">
        <v>269</v>
      </c>
      <c r="B275" s="2">
        <v>14</v>
      </c>
      <c r="C275" s="140" t="s">
        <v>366</v>
      </c>
      <c r="D275" s="132">
        <v>784</v>
      </c>
      <c r="E275" s="133" t="s">
        <v>268</v>
      </c>
      <c r="F275" s="153">
        <v>4512100000</v>
      </c>
      <c r="G275" s="163"/>
      <c r="H275" s="163"/>
      <c r="I275" s="2"/>
    </row>
    <row r="276" spans="1:9" ht="18.75">
      <c r="A276">
        <v>270</v>
      </c>
      <c r="B276" s="2">
        <v>15</v>
      </c>
      <c r="C276" s="140" t="s">
        <v>368</v>
      </c>
      <c r="D276" s="132">
        <v>7219</v>
      </c>
      <c r="E276" s="133" t="s">
        <v>184</v>
      </c>
      <c r="F276" s="153">
        <v>4500000000</v>
      </c>
      <c r="G276" s="163"/>
      <c r="H276" s="163"/>
      <c r="I276" s="2"/>
    </row>
    <row r="277" spans="1:9" ht="22.5">
      <c r="A277">
        <v>271</v>
      </c>
      <c r="B277" s="2">
        <v>16</v>
      </c>
      <c r="C277" s="140" t="s">
        <v>372</v>
      </c>
      <c r="D277" s="132">
        <v>198</v>
      </c>
      <c r="E277" s="133" t="s">
        <v>466</v>
      </c>
      <c r="F277" s="153">
        <v>4438732285</v>
      </c>
      <c r="G277" s="163"/>
      <c r="H277" s="163"/>
      <c r="I277" s="2"/>
    </row>
    <row r="278" spans="1:9" ht="22.5">
      <c r="A278">
        <v>272</v>
      </c>
      <c r="B278" s="2">
        <v>17</v>
      </c>
      <c r="C278" s="140" t="s">
        <v>374</v>
      </c>
      <c r="D278" s="132">
        <v>786</v>
      </c>
      <c r="E278" s="133" t="s">
        <v>270</v>
      </c>
      <c r="F278" s="153">
        <v>4437085878</v>
      </c>
      <c r="G278" s="163"/>
      <c r="H278" s="163"/>
      <c r="I278" s="2"/>
    </row>
    <row r="279" spans="1:9" ht="12.75">
      <c r="A279">
        <v>273</v>
      </c>
      <c r="B279" s="2">
        <v>18</v>
      </c>
      <c r="C279" s="140" t="s">
        <v>379</v>
      </c>
      <c r="D279" s="132">
        <v>295</v>
      </c>
      <c r="E279" s="133" t="s">
        <v>480</v>
      </c>
      <c r="F279" s="153">
        <v>4389437050</v>
      </c>
      <c r="G279" s="163"/>
      <c r="H279" s="163"/>
      <c r="I279" s="2"/>
    </row>
    <row r="280" spans="1:9" ht="18.75">
      <c r="A280">
        <v>274</v>
      </c>
      <c r="B280" s="2">
        <v>19</v>
      </c>
      <c r="C280" s="140" t="s">
        <v>369</v>
      </c>
      <c r="D280" s="132">
        <v>712</v>
      </c>
      <c r="E280" s="133" t="s">
        <v>427</v>
      </c>
      <c r="F280" s="155">
        <v>4279366485</v>
      </c>
      <c r="G280" s="166"/>
      <c r="H280" s="166"/>
      <c r="I280" s="2"/>
    </row>
    <row r="281" spans="1:9" ht="22.5">
      <c r="A281">
        <v>275</v>
      </c>
      <c r="B281" s="2">
        <v>20</v>
      </c>
      <c r="C281" s="140" t="s">
        <v>372</v>
      </c>
      <c r="D281" s="132">
        <v>7243</v>
      </c>
      <c r="E281" s="133" t="s">
        <v>187</v>
      </c>
      <c r="F281" s="153">
        <v>4262388861</v>
      </c>
      <c r="G281" s="163"/>
      <c r="H281" s="163"/>
      <c r="I281" s="2"/>
    </row>
    <row r="282" spans="1:9" ht="22.5">
      <c r="A282">
        <v>276</v>
      </c>
      <c r="B282" s="2">
        <v>21</v>
      </c>
      <c r="C282" s="140" t="s">
        <v>378</v>
      </c>
      <c r="D282" s="132">
        <v>226</v>
      </c>
      <c r="E282" s="133" t="s">
        <v>472</v>
      </c>
      <c r="F282" s="153">
        <v>4229314162</v>
      </c>
      <c r="G282" s="163"/>
      <c r="H282" s="163"/>
      <c r="I282" s="2"/>
    </row>
    <row r="283" spans="1:9" ht="18.75">
      <c r="A283">
        <v>277</v>
      </c>
      <c r="B283" s="2">
        <v>22</v>
      </c>
      <c r="C283" s="140" t="s">
        <v>355</v>
      </c>
      <c r="D283" s="132">
        <v>806</v>
      </c>
      <c r="E283" s="133" t="s">
        <v>290</v>
      </c>
      <c r="F283" s="153">
        <v>4189346000</v>
      </c>
      <c r="G283" s="163"/>
      <c r="H283" s="163"/>
      <c r="I283" s="2"/>
    </row>
    <row r="284" spans="1:9" ht="22.5">
      <c r="A284">
        <v>278</v>
      </c>
      <c r="B284" s="2">
        <v>23</v>
      </c>
      <c r="C284" s="140" t="s">
        <v>363</v>
      </c>
      <c r="D284" s="132">
        <v>754</v>
      </c>
      <c r="E284" s="133" t="s">
        <v>240</v>
      </c>
      <c r="F284" s="153">
        <v>4116000000</v>
      </c>
      <c r="G284" s="163"/>
      <c r="H284" s="163"/>
      <c r="I284" s="2"/>
    </row>
    <row r="285" spans="1:9" ht="18.75">
      <c r="A285">
        <v>279</v>
      </c>
      <c r="B285" s="2">
        <v>24</v>
      </c>
      <c r="C285" s="140" t="s">
        <v>379</v>
      </c>
      <c r="D285" s="132">
        <v>825</v>
      </c>
      <c r="E285" s="133" t="s">
        <v>308</v>
      </c>
      <c r="F285" s="153">
        <v>4035000000</v>
      </c>
      <c r="G285" s="163"/>
      <c r="H285" s="163"/>
      <c r="I285" s="2"/>
    </row>
    <row r="286" spans="1:9" ht="12.75">
      <c r="A286">
        <v>280</v>
      </c>
      <c r="B286" s="2">
        <v>25</v>
      </c>
      <c r="C286" s="140" t="s">
        <v>382</v>
      </c>
      <c r="D286" s="132">
        <v>697</v>
      </c>
      <c r="E286" s="133" t="s">
        <v>69</v>
      </c>
      <c r="F286" s="153">
        <v>3984200000</v>
      </c>
      <c r="G286" s="163"/>
      <c r="H286" s="163"/>
      <c r="I286" s="2"/>
    </row>
    <row r="287" spans="1:9" ht="18.75">
      <c r="A287">
        <v>281</v>
      </c>
      <c r="B287" s="2">
        <v>26</v>
      </c>
      <c r="C287" s="140" t="s">
        <v>379</v>
      </c>
      <c r="D287" s="132">
        <v>840</v>
      </c>
      <c r="E287" s="133" t="s">
        <v>322</v>
      </c>
      <c r="F287" s="153">
        <v>3828100001</v>
      </c>
      <c r="G287" s="163"/>
      <c r="H287" s="163"/>
      <c r="I287" s="2"/>
    </row>
    <row r="288" spans="1:9" ht="22.5">
      <c r="A288">
        <v>282</v>
      </c>
      <c r="B288" s="2">
        <v>27</v>
      </c>
      <c r="C288" s="140" t="s">
        <v>364</v>
      </c>
      <c r="D288" s="132">
        <v>446</v>
      </c>
      <c r="E288" s="133" t="s">
        <v>25</v>
      </c>
      <c r="F288" s="153">
        <v>3786945000</v>
      </c>
      <c r="G288" s="163"/>
      <c r="H288" s="163"/>
      <c r="I288" s="2"/>
    </row>
    <row r="289" spans="1:9" ht="12.75">
      <c r="A289">
        <v>283</v>
      </c>
      <c r="B289" s="2">
        <v>28</v>
      </c>
      <c r="C289" s="140" t="s">
        <v>381</v>
      </c>
      <c r="D289" s="132">
        <v>699</v>
      </c>
      <c r="E289" s="133" t="s">
        <v>72</v>
      </c>
      <c r="F289" s="153">
        <v>3737956000</v>
      </c>
      <c r="G289" s="163"/>
      <c r="H289" s="163"/>
      <c r="I289" s="2"/>
    </row>
    <row r="290" spans="1:9" ht="18.75">
      <c r="A290">
        <v>284</v>
      </c>
      <c r="B290" s="2">
        <v>29</v>
      </c>
      <c r="C290" s="140" t="s">
        <v>355</v>
      </c>
      <c r="D290" s="132">
        <v>491</v>
      </c>
      <c r="E290" s="133" t="s">
        <v>35</v>
      </c>
      <c r="F290" s="153">
        <v>3704164350</v>
      </c>
      <c r="G290" s="163"/>
      <c r="H290" s="163"/>
      <c r="I290" s="2"/>
    </row>
    <row r="291" spans="1:9" ht="18.75">
      <c r="A291">
        <v>285</v>
      </c>
      <c r="B291" s="2">
        <v>30</v>
      </c>
      <c r="C291" s="140" t="s">
        <v>368</v>
      </c>
      <c r="D291" s="132">
        <v>655</v>
      </c>
      <c r="E291" s="133" t="s">
        <v>49</v>
      </c>
      <c r="F291" s="153">
        <v>3600000000</v>
      </c>
      <c r="G291" s="163"/>
      <c r="H291" s="163"/>
      <c r="I291" s="2"/>
    </row>
    <row r="292" spans="1:9" ht="22.5">
      <c r="A292">
        <v>286</v>
      </c>
      <c r="B292" s="2">
        <v>31</v>
      </c>
      <c r="C292" s="140" t="s">
        <v>354</v>
      </c>
      <c r="D292" s="132">
        <v>25</v>
      </c>
      <c r="E292" s="144" t="s">
        <v>435</v>
      </c>
      <c r="F292" s="146">
        <v>3537057600</v>
      </c>
      <c r="G292" s="165"/>
      <c r="H292" s="165"/>
      <c r="I292" s="2"/>
    </row>
    <row r="293" spans="1:9" ht="12.75">
      <c r="A293">
        <v>287</v>
      </c>
      <c r="B293" s="2">
        <v>32</v>
      </c>
      <c r="C293" s="140" t="s">
        <v>385</v>
      </c>
      <c r="D293" s="132">
        <v>304</v>
      </c>
      <c r="E293" s="133" t="s">
        <v>482</v>
      </c>
      <c r="F293" s="153">
        <v>3489500000</v>
      </c>
      <c r="G293" s="163"/>
      <c r="H293" s="163"/>
      <c r="I293" s="2"/>
    </row>
    <row r="294" spans="1:9" ht="27.75">
      <c r="A294">
        <v>288</v>
      </c>
      <c r="B294" s="2">
        <v>33</v>
      </c>
      <c r="C294" s="140" t="s">
        <v>385</v>
      </c>
      <c r="D294" s="132">
        <v>717</v>
      </c>
      <c r="E294" s="133" t="s">
        <v>206</v>
      </c>
      <c r="F294" s="153">
        <v>3442853156</v>
      </c>
      <c r="G294" s="163"/>
      <c r="H294" s="163"/>
      <c r="I294" s="2"/>
    </row>
    <row r="295" spans="1:9" ht="18.75">
      <c r="A295">
        <v>289</v>
      </c>
      <c r="B295" s="2">
        <v>34</v>
      </c>
      <c r="C295" s="140" t="s">
        <v>355</v>
      </c>
      <c r="D295" s="132">
        <v>800</v>
      </c>
      <c r="E295" s="133" t="s">
        <v>284</v>
      </c>
      <c r="F295" s="153">
        <v>3022082227</v>
      </c>
      <c r="G295" s="163"/>
      <c r="H295" s="163"/>
      <c r="I295" s="2"/>
    </row>
    <row r="296" spans="1:9" ht="27.75">
      <c r="A296">
        <v>290</v>
      </c>
      <c r="B296" s="2">
        <v>35</v>
      </c>
      <c r="C296" s="140" t="s">
        <v>368</v>
      </c>
      <c r="D296" s="132">
        <v>272</v>
      </c>
      <c r="E296" s="133" t="s">
        <v>478</v>
      </c>
      <c r="F296" s="153">
        <v>3020133000</v>
      </c>
      <c r="G296" s="163"/>
      <c r="H296" s="163"/>
      <c r="I296" s="2"/>
    </row>
    <row r="297" spans="1:9" ht="18.75">
      <c r="A297">
        <v>291</v>
      </c>
      <c r="B297" s="2">
        <v>36</v>
      </c>
      <c r="C297" s="140" t="s">
        <v>379</v>
      </c>
      <c r="D297" s="132">
        <v>829</v>
      </c>
      <c r="E297" s="133" t="s">
        <v>312</v>
      </c>
      <c r="F297" s="153">
        <v>3004000000</v>
      </c>
      <c r="G297" s="163"/>
      <c r="H297" s="163"/>
      <c r="I297" s="2"/>
    </row>
    <row r="298" spans="1:9" ht="12.75">
      <c r="A298">
        <v>292</v>
      </c>
      <c r="B298" s="2">
        <v>1</v>
      </c>
      <c r="C298" s="140" t="s">
        <v>344</v>
      </c>
      <c r="D298" s="132">
        <v>770</v>
      </c>
      <c r="E298" s="133" t="s">
        <v>255</v>
      </c>
      <c r="F298" s="153">
        <v>2920000000</v>
      </c>
      <c r="G298" s="163"/>
      <c r="H298" s="163"/>
      <c r="I298" s="2"/>
    </row>
    <row r="299" spans="1:9" ht="27.75">
      <c r="A299">
        <v>293</v>
      </c>
      <c r="B299" s="2">
        <v>2</v>
      </c>
      <c r="C299" s="140" t="s">
        <v>379</v>
      </c>
      <c r="D299" s="132">
        <v>828</v>
      </c>
      <c r="E299" s="133" t="s">
        <v>311</v>
      </c>
      <c r="F299" s="153">
        <v>2832192000</v>
      </c>
      <c r="G299" s="163"/>
      <c r="H299" s="163"/>
      <c r="I299" s="2"/>
    </row>
    <row r="300" spans="1:9" ht="12.75">
      <c r="A300">
        <v>294</v>
      </c>
      <c r="B300" s="2">
        <v>3</v>
      </c>
      <c r="C300" s="140" t="s">
        <v>381</v>
      </c>
      <c r="D300" s="132">
        <v>698</v>
      </c>
      <c r="E300" s="133" t="s">
        <v>71</v>
      </c>
      <c r="F300" s="153">
        <v>2811387323</v>
      </c>
      <c r="G300" s="163"/>
      <c r="H300" s="163"/>
      <c r="I300" s="2"/>
    </row>
    <row r="301" spans="1:9" ht="18.75">
      <c r="A301">
        <v>295</v>
      </c>
      <c r="B301" s="2">
        <v>4</v>
      </c>
      <c r="C301" s="140" t="s">
        <v>349</v>
      </c>
      <c r="D301" s="132">
        <v>955</v>
      </c>
      <c r="E301" s="133" t="s">
        <v>162</v>
      </c>
      <c r="F301" s="153">
        <v>2802000000</v>
      </c>
      <c r="G301" s="163"/>
      <c r="H301" s="163"/>
      <c r="I301" s="2"/>
    </row>
    <row r="302" spans="1:9" ht="12.75">
      <c r="A302">
        <v>296</v>
      </c>
      <c r="B302" s="2">
        <v>5</v>
      </c>
      <c r="C302" s="140" t="s">
        <v>377</v>
      </c>
      <c r="D302" s="132">
        <v>74</v>
      </c>
      <c r="E302" s="133" t="s">
        <v>453</v>
      </c>
      <c r="F302" s="153">
        <v>2797221380</v>
      </c>
      <c r="G302" s="163"/>
      <c r="H302" s="163"/>
      <c r="I302" s="2"/>
    </row>
    <row r="303" spans="1:9" ht="18.75">
      <c r="A303">
        <v>297</v>
      </c>
      <c r="B303" s="2">
        <v>6</v>
      </c>
      <c r="C303" s="140" t="s">
        <v>380</v>
      </c>
      <c r="D303" s="132">
        <v>518</v>
      </c>
      <c r="E303" s="133" t="s">
        <v>36</v>
      </c>
      <c r="F303" s="153">
        <v>2564142689</v>
      </c>
      <c r="G303" s="163"/>
      <c r="H303" s="163"/>
      <c r="I303" s="2"/>
    </row>
    <row r="304" spans="1:9" ht="12.75">
      <c r="A304">
        <v>298</v>
      </c>
      <c r="B304" s="2">
        <v>7</v>
      </c>
      <c r="C304" s="140" t="s">
        <v>379</v>
      </c>
      <c r="D304" s="132">
        <v>836</v>
      </c>
      <c r="E304" s="133" t="s">
        <v>319</v>
      </c>
      <c r="F304" s="153">
        <v>2461120000</v>
      </c>
      <c r="G304" s="163"/>
      <c r="H304" s="163"/>
      <c r="I304" s="2"/>
    </row>
    <row r="305" spans="1:9" ht="18.75">
      <c r="A305">
        <v>299</v>
      </c>
      <c r="B305" s="2">
        <v>8</v>
      </c>
      <c r="C305" s="140" t="s">
        <v>366</v>
      </c>
      <c r="D305" s="132">
        <v>794</v>
      </c>
      <c r="E305" s="133" t="s">
        <v>278</v>
      </c>
      <c r="F305" s="153">
        <v>2460200000</v>
      </c>
      <c r="G305" s="163"/>
      <c r="H305" s="163"/>
      <c r="I305" s="2"/>
    </row>
    <row r="306" spans="1:9" ht="27.75">
      <c r="A306">
        <v>300</v>
      </c>
      <c r="B306" s="2">
        <v>9</v>
      </c>
      <c r="C306" s="140" t="s">
        <v>379</v>
      </c>
      <c r="D306" s="132">
        <v>827</v>
      </c>
      <c r="E306" s="133" t="s">
        <v>310</v>
      </c>
      <c r="F306" s="153">
        <v>2457000000</v>
      </c>
      <c r="G306" s="163"/>
      <c r="H306" s="163"/>
      <c r="I306" s="2"/>
    </row>
    <row r="307" spans="1:9" ht="18.75">
      <c r="A307">
        <v>301</v>
      </c>
      <c r="B307" s="2">
        <v>10</v>
      </c>
      <c r="C307" s="140" t="s">
        <v>368</v>
      </c>
      <c r="D307" s="132">
        <v>484</v>
      </c>
      <c r="E307" s="133" t="s">
        <v>32</v>
      </c>
      <c r="F307" s="153">
        <v>2417629000</v>
      </c>
      <c r="G307" s="163"/>
      <c r="H307" s="163"/>
      <c r="I307" s="2"/>
    </row>
    <row r="308" spans="1:9" ht="18.75">
      <c r="A308">
        <v>302</v>
      </c>
      <c r="B308" s="2">
        <v>11</v>
      </c>
      <c r="C308" s="141" t="s">
        <v>352</v>
      </c>
      <c r="D308" s="142">
        <v>756</v>
      </c>
      <c r="E308" s="143" t="s">
        <v>242</v>
      </c>
      <c r="F308" s="154">
        <v>2320480000</v>
      </c>
      <c r="G308" s="164"/>
      <c r="H308" s="164"/>
      <c r="I308" s="2"/>
    </row>
    <row r="309" spans="1:9" ht="18.75">
      <c r="A309">
        <v>303</v>
      </c>
      <c r="B309" s="2">
        <v>12</v>
      </c>
      <c r="C309" s="140" t="s">
        <v>356</v>
      </c>
      <c r="D309" s="132">
        <v>965</v>
      </c>
      <c r="E309" s="133" t="s">
        <v>169</v>
      </c>
      <c r="F309" s="153">
        <v>2294842000</v>
      </c>
      <c r="G309" s="163"/>
      <c r="H309" s="163"/>
      <c r="I309" s="2"/>
    </row>
    <row r="310" spans="1:9" ht="18.75">
      <c r="A310">
        <v>304</v>
      </c>
      <c r="B310" s="2">
        <v>13</v>
      </c>
      <c r="C310" s="140" t="s">
        <v>387</v>
      </c>
      <c r="D310" s="132">
        <v>737</v>
      </c>
      <c r="E310" s="133" t="s">
        <v>66</v>
      </c>
      <c r="F310" s="153">
        <v>2275000000</v>
      </c>
      <c r="G310" s="163"/>
      <c r="H310" s="163"/>
      <c r="I310" s="2"/>
    </row>
    <row r="311" spans="1:9" ht="18.75">
      <c r="A311">
        <v>305</v>
      </c>
      <c r="B311" s="2">
        <v>14</v>
      </c>
      <c r="C311" s="140" t="s">
        <v>362</v>
      </c>
      <c r="D311" s="132">
        <v>7032</v>
      </c>
      <c r="E311" s="133" t="s">
        <v>181</v>
      </c>
      <c r="F311" s="153">
        <v>2007585520</v>
      </c>
      <c r="G311" s="163"/>
      <c r="H311" s="163"/>
      <c r="I311" s="2"/>
    </row>
    <row r="312" spans="1:9" ht="18.75">
      <c r="A312">
        <v>306</v>
      </c>
      <c r="B312" s="2">
        <v>15</v>
      </c>
      <c r="C312" s="140" t="s">
        <v>387</v>
      </c>
      <c r="D312" s="132">
        <v>732</v>
      </c>
      <c r="E312" s="133" t="s">
        <v>219</v>
      </c>
      <c r="F312" s="153">
        <v>1941000002</v>
      </c>
      <c r="G312" s="163"/>
      <c r="H312" s="163"/>
      <c r="I312" s="2"/>
    </row>
    <row r="313" spans="1:9" ht="45.75">
      <c r="A313">
        <v>307</v>
      </c>
      <c r="B313" s="2">
        <v>16</v>
      </c>
      <c r="C313" s="140" t="s">
        <v>385</v>
      </c>
      <c r="D313" s="132">
        <v>797</v>
      </c>
      <c r="E313" s="133" t="s">
        <v>281</v>
      </c>
      <c r="F313" s="153">
        <v>1903600000</v>
      </c>
      <c r="G313" s="163"/>
      <c r="H313" s="163"/>
      <c r="I313" s="2"/>
    </row>
    <row r="314" spans="1:9" ht="18.75">
      <c r="A314">
        <v>308</v>
      </c>
      <c r="B314" s="2">
        <v>17</v>
      </c>
      <c r="C314" s="140" t="s">
        <v>355</v>
      </c>
      <c r="D314" s="132">
        <v>807</v>
      </c>
      <c r="E314" s="133" t="s">
        <v>291</v>
      </c>
      <c r="F314" s="153">
        <v>1845756656</v>
      </c>
      <c r="G314" s="163"/>
      <c r="H314" s="163"/>
      <c r="I314" s="2"/>
    </row>
    <row r="315" spans="1:9" ht="22.5">
      <c r="A315">
        <v>309</v>
      </c>
      <c r="B315" s="2">
        <v>18</v>
      </c>
      <c r="C315" s="140" t="s">
        <v>375</v>
      </c>
      <c r="D315" s="132">
        <v>907</v>
      </c>
      <c r="E315" s="133" t="s">
        <v>437</v>
      </c>
      <c r="F315" s="153">
        <v>1811146803</v>
      </c>
      <c r="G315" s="163"/>
      <c r="H315" s="163"/>
      <c r="I315" s="2"/>
    </row>
    <row r="316" spans="1:9" ht="12.75">
      <c r="A316">
        <v>310</v>
      </c>
      <c r="B316" s="2">
        <v>19</v>
      </c>
      <c r="C316" s="140" t="s">
        <v>341</v>
      </c>
      <c r="D316" s="132">
        <v>11</v>
      </c>
      <c r="E316" s="132" t="s">
        <v>428</v>
      </c>
      <c r="F316" s="146">
        <v>1735411800</v>
      </c>
      <c r="G316" s="165"/>
      <c r="H316" s="165"/>
      <c r="I316" s="2"/>
    </row>
    <row r="317" spans="1:9" ht="27.75">
      <c r="A317">
        <v>311</v>
      </c>
      <c r="B317" s="2">
        <v>20</v>
      </c>
      <c r="C317" s="140" t="s">
        <v>368</v>
      </c>
      <c r="D317" s="132">
        <v>687</v>
      </c>
      <c r="E317" s="133" t="s">
        <v>56</v>
      </c>
      <c r="F317" s="153">
        <v>1677417552</v>
      </c>
      <c r="G317" s="163"/>
      <c r="H317" s="163"/>
      <c r="I317" s="2"/>
    </row>
    <row r="318" spans="1:9" ht="12.75">
      <c r="A318">
        <v>312</v>
      </c>
      <c r="B318" s="2">
        <v>21</v>
      </c>
      <c r="C318" s="140" t="s">
        <v>361</v>
      </c>
      <c r="D318" s="132">
        <v>867</v>
      </c>
      <c r="E318" s="133" t="s">
        <v>95</v>
      </c>
      <c r="F318" s="153">
        <v>1611000000</v>
      </c>
      <c r="G318" s="163"/>
      <c r="H318" s="163"/>
      <c r="I318" s="2"/>
    </row>
    <row r="319" spans="1:9" ht="22.5">
      <c r="A319">
        <v>313</v>
      </c>
      <c r="B319" s="2">
        <v>22</v>
      </c>
      <c r="C319" s="140" t="s">
        <v>364</v>
      </c>
      <c r="D319" s="132">
        <v>871</v>
      </c>
      <c r="E319" s="133" t="s">
        <v>100</v>
      </c>
      <c r="F319" s="153">
        <v>1601248680</v>
      </c>
      <c r="G319" s="163"/>
      <c r="H319" s="163"/>
      <c r="I319" s="2"/>
    </row>
    <row r="320" spans="1:9" ht="27.75">
      <c r="A320">
        <v>314</v>
      </c>
      <c r="B320" s="2">
        <v>23</v>
      </c>
      <c r="C320" s="140" t="s">
        <v>387</v>
      </c>
      <c r="D320" s="132">
        <v>723</v>
      </c>
      <c r="E320" s="133" t="s">
        <v>455</v>
      </c>
      <c r="F320" s="153">
        <v>1559700000</v>
      </c>
      <c r="G320" s="163"/>
      <c r="H320" s="163"/>
      <c r="I320" s="2"/>
    </row>
    <row r="321" spans="1:9" ht="27.75">
      <c r="A321">
        <v>315</v>
      </c>
      <c r="B321" s="2">
        <v>24</v>
      </c>
      <c r="C321" s="140" t="s">
        <v>374</v>
      </c>
      <c r="D321" s="132">
        <v>945</v>
      </c>
      <c r="E321" s="133" t="s">
        <v>154</v>
      </c>
      <c r="F321" s="153">
        <v>1332000000</v>
      </c>
      <c r="G321" s="163"/>
      <c r="H321" s="163"/>
      <c r="I321" s="2"/>
    </row>
    <row r="322" spans="1:9" ht="12.75">
      <c r="A322">
        <v>316</v>
      </c>
      <c r="B322" s="2">
        <v>25</v>
      </c>
      <c r="C322" s="140" t="s">
        <v>380</v>
      </c>
      <c r="D322" s="132">
        <v>920</v>
      </c>
      <c r="E322" s="133" t="s">
        <v>139</v>
      </c>
      <c r="F322" s="153">
        <v>1321386000</v>
      </c>
      <c r="G322" s="163"/>
      <c r="H322" s="163"/>
      <c r="I322" s="2"/>
    </row>
    <row r="323" spans="1:9" ht="18.75">
      <c r="A323">
        <v>317</v>
      </c>
      <c r="B323" s="2">
        <v>26</v>
      </c>
      <c r="C323" s="140" t="s">
        <v>366</v>
      </c>
      <c r="D323" s="132">
        <v>772</v>
      </c>
      <c r="E323" s="133" t="s">
        <v>258</v>
      </c>
      <c r="F323" s="153">
        <v>1300000000</v>
      </c>
      <c r="G323" s="163"/>
      <c r="H323" s="163"/>
      <c r="I323" s="2"/>
    </row>
    <row r="324" spans="1:9" ht="22.5">
      <c r="A324">
        <v>318</v>
      </c>
      <c r="B324" s="2">
        <v>27</v>
      </c>
      <c r="C324" s="140" t="s">
        <v>374</v>
      </c>
      <c r="D324" s="132">
        <v>771</v>
      </c>
      <c r="E324" s="133" t="s">
        <v>256</v>
      </c>
      <c r="F324" s="153">
        <v>1176400000</v>
      </c>
      <c r="G324" s="163"/>
      <c r="H324" s="163"/>
      <c r="I324" s="2"/>
    </row>
    <row r="325" spans="1:9" ht="18.75">
      <c r="A325">
        <v>319</v>
      </c>
      <c r="B325" s="2">
        <v>28</v>
      </c>
      <c r="C325" s="140" t="s">
        <v>355</v>
      </c>
      <c r="D325" s="132">
        <v>953</v>
      </c>
      <c r="E325" s="133" t="s">
        <v>160</v>
      </c>
      <c r="F325" s="153">
        <v>1128203000</v>
      </c>
      <c r="G325" s="163"/>
      <c r="H325" s="163"/>
      <c r="I325" s="2"/>
    </row>
    <row r="326" spans="1:9" ht="22.5">
      <c r="A326">
        <v>320</v>
      </c>
      <c r="B326" s="2">
        <v>29</v>
      </c>
      <c r="C326" s="140" t="s">
        <v>350</v>
      </c>
      <c r="D326" s="132">
        <v>744</v>
      </c>
      <c r="E326" s="133" t="s">
        <v>231</v>
      </c>
      <c r="F326" s="153">
        <v>1107698933</v>
      </c>
      <c r="G326" s="163"/>
      <c r="H326" s="163"/>
      <c r="I326" s="2"/>
    </row>
    <row r="327" spans="1:9" ht="18.75">
      <c r="A327">
        <v>321</v>
      </c>
      <c r="B327" s="2">
        <v>30</v>
      </c>
      <c r="C327" s="140" t="s">
        <v>381</v>
      </c>
      <c r="D327" s="132">
        <v>704</v>
      </c>
      <c r="E327" s="133" t="s">
        <v>78</v>
      </c>
      <c r="F327" s="153">
        <v>1095330000</v>
      </c>
      <c r="G327" s="163"/>
      <c r="H327" s="163"/>
      <c r="I327" s="2"/>
    </row>
    <row r="328" spans="1:9" ht="12.75">
      <c r="A328">
        <v>322</v>
      </c>
      <c r="B328" s="2">
        <v>31</v>
      </c>
      <c r="C328" s="140" t="s">
        <v>381</v>
      </c>
      <c r="D328" s="132">
        <v>700</v>
      </c>
      <c r="E328" s="133" t="s">
        <v>73</v>
      </c>
      <c r="F328" s="153">
        <v>1092979000</v>
      </c>
      <c r="G328" s="163"/>
      <c r="H328" s="163"/>
      <c r="I328" s="2"/>
    </row>
    <row r="329" spans="1:9" ht="18.75">
      <c r="A329">
        <v>323</v>
      </c>
      <c r="B329" s="2">
        <v>32</v>
      </c>
      <c r="C329" s="140" t="s">
        <v>385</v>
      </c>
      <c r="D329" s="132">
        <v>377</v>
      </c>
      <c r="E329" s="133" t="s">
        <v>493</v>
      </c>
      <c r="F329" s="153">
        <v>1050000000</v>
      </c>
      <c r="G329" s="163"/>
      <c r="H329" s="163"/>
      <c r="I329" s="2"/>
    </row>
    <row r="330" spans="1:9" ht="12.75">
      <c r="A330">
        <v>324</v>
      </c>
      <c r="B330" s="2">
        <v>33</v>
      </c>
      <c r="C330" s="140" t="s">
        <v>385</v>
      </c>
      <c r="D330" s="132">
        <v>799</v>
      </c>
      <c r="E330" s="133" t="s">
        <v>283</v>
      </c>
      <c r="F330" s="153">
        <v>1036593852</v>
      </c>
      <c r="G330" s="163"/>
      <c r="H330" s="163"/>
      <c r="I330" s="2"/>
    </row>
    <row r="331" spans="1:9" ht="22.5">
      <c r="A331">
        <v>325</v>
      </c>
      <c r="B331" s="2">
        <v>34</v>
      </c>
      <c r="C331" s="140" t="s">
        <v>364</v>
      </c>
      <c r="D331" s="132">
        <v>335</v>
      </c>
      <c r="E331" s="133" t="s">
        <v>486</v>
      </c>
      <c r="F331" s="153">
        <v>1006699326</v>
      </c>
      <c r="G331" s="163"/>
      <c r="H331" s="163"/>
      <c r="I331" s="2"/>
    </row>
    <row r="332" spans="1:9" ht="18.75">
      <c r="A332">
        <v>326</v>
      </c>
      <c r="B332" s="2">
        <v>35</v>
      </c>
      <c r="C332" s="140" t="s">
        <v>379</v>
      </c>
      <c r="D332" s="132">
        <v>834</v>
      </c>
      <c r="E332" s="133" t="s">
        <v>317</v>
      </c>
      <c r="F332" s="153">
        <v>1005000000</v>
      </c>
      <c r="G332" s="163"/>
      <c r="H332" s="163"/>
      <c r="I332" s="2"/>
    </row>
    <row r="333" spans="1:9" ht="12.75">
      <c r="A333">
        <v>327</v>
      </c>
      <c r="B333" s="2">
        <v>36</v>
      </c>
      <c r="C333" s="140" t="s">
        <v>370</v>
      </c>
      <c r="D333" s="132">
        <v>733</v>
      </c>
      <c r="E333" s="133" t="s">
        <v>220</v>
      </c>
      <c r="F333" s="153">
        <v>997035965</v>
      </c>
      <c r="G333" s="163"/>
      <c r="H333" s="163"/>
      <c r="I333" s="2"/>
    </row>
    <row r="334" spans="1:9" ht="18.75">
      <c r="A334">
        <v>328</v>
      </c>
      <c r="B334" s="2">
        <v>1</v>
      </c>
      <c r="C334" s="140" t="s">
        <v>384</v>
      </c>
      <c r="D334" s="132">
        <v>868</v>
      </c>
      <c r="E334" s="133" t="s">
        <v>96</v>
      </c>
      <c r="F334" s="153">
        <v>980000000</v>
      </c>
      <c r="G334" s="163"/>
      <c r="H334" s="163"/>
      <c r="I334" s="2"/>
    </row>
    <row r="335" spans="1:9" ht="18.75">
      <c r="A335">
        <v>329</v>
      </c>
      <c r="B335" s="2">
        <v>2</v>
      </c>
      <c r="C335" s="140" t="s">
        <v>373</v>
      </c>
      <c r="D335" s="132">
        <v>947</v>
      </c>
      <c r="E335" s="133" t="s">
        <v>156</v>
      </c>
      <c r="F335" s="153">
        <v>970796000</v>
      </c>
      <c r="G335" s="163"/>
      <c r="H335" s="163"/>
      <c r="I335" s="2"/>
    </row>
    <row r="336" spans="1:9" ht="12.75">
      <c r="A336">
        <v>330</v>
      </c>
      <c r="B336" s="2">
        <v>3</v>
      </c>
      <c r="C336" s="140" t="s">
        <v>362</v>
      </c>
      <c r="D336" s="132">
        <v>477</v>
      </c>
      <c r="E336" s="133" t="s">
        <v>30</v>
      </c>
      <c r="F336" s="153">
        <v>929790000</v>
      </c>
      <c r="G336" s="163"/>
      <c r="H336" s="163"/>
      <c r="I336" s="2"/>
    </row>
    <row r="337" spans="1:9" ht="27.75">
      <c r="A337">
        <v>331</v>
      </c>
      <c r="B337" s="2">
        <v>4</v>
      </c>
      <c r="C337" s="140" t="s">
        <v>374</v>
      </c>
      <c r="D337" s="132">
        <v>755</v>
      </c>
      <c r="E337" s="133" t="s">
        <v>241</v>
      </c>
      <c r="F337" s="153">
        <v>906683167</v>
      </c>
      <c r="G337" s="163"/>
      <c r="H337" s="163"/>
      <c r="I337" s="2"/>
    </row>
    <row r="338" spans="1:9" ht="18.75">
      <c r="A338">
        <v>332</v>
      </c>
      <c r="B338" s="2">
        <v>5</v>
      </c>
      <c r="C338" s="140" t="s">
        <v>380</v>
      </c>
      <c r="D338" s="132">
        <v>450</v>
      </c>
      <c r="E338" s="133" t="s">
        <v>27</v>
      </c>
      <c r="F338" s="153">
        <v>757468436</v>
      </c>
      <c r="G338" s="163"/>
      <c r="H338" s="163"/>
      <c r="I338" s="2"/>
    </row>
    <row r="339" spans="1:9" ht="27.75">
      <c r="A339">
        <v>333</v>
      </c>
      <c r="B339" s="2">
        <v>6</v>
      </c>
      <c r="C339" s="140" t="s">
        <v>385</v>
      </c>
      <c r="D339" s="132">
        <v>798</v>
      </c>
      <c r="E339" s="133" t="s">
        <v>282</v>
      </c>
      <c r="F339" s="153">
        <v>749631276</v>
      </c>
      <c r="G339" s="163"/>
      <c r="H339" s="163"/>
      <c r="I339" s="2"/>
    </row>
    <row r="340" spans="1:9" ht="18.75">
      <c r="A340">
        <v>334</v>
      </c>
      <c r="B340" s="2">
        <v>7</v>
      </c>
      <c r="C340" s="140" t="s">
        <v>385</v>
      </c>
      <c r="D340" s="132">
        <v>726</v>
      </c>
      <c r="E340" s="133" t="s">
        <v>213</v>
      </c>
      <c r="F340" s="153">
        <v>653083153</v>
      </c>
      <c r="G340" s="163"/>
      <c r="H340" s="163"/>
      <c r="I340" s="2"/>
    </row>
    <row r="341" spans="1:9" ht="12.75">
      <c r="A341">
        <v>335</v>
      </c>
      <c r="B341" s="2">
        <v>8</v>
      </c>
      <c r="C341" s="140" t="s">
        <v>387</v>
      </c>
      <c r="D341" s="132">
        <v>938</v>
      </c>
      <c r="E341" s="133" t="s">
        <v>437</v>
      </c>
      <c r="F341" s="153">
        <v>618000000</v>
      </c>
      <c r="G341" s="163"/>
      <c r="H341" s="163"/>
      <c r="I341" s="2"/>
    </row>
    <row r="342" spans="1:9" ht="18.75">
      <c r="A342">
        <v>336</v>
      </c>
      <c r="B342" s="2">
        <v>9</v>
      </c>
      <c r="C342" s="140" t="s">
        <v>385</v>
      </c>
      <c r="D342" s="132">
        <v>796</v>
      </c>
      <c r="E342" s="133" t="s">
        <v>280</v>
      </c>
      <c r="F342" s="153">
        <v>601583005</v>
      </c>
      <c r="G342" s="163"/>
      <c r="H342" s="163"/>
      <c r="I342" s="2"/>
    </row>
    <row r="343" spans="1:9" ht="22.5">
      <c r="A343">
        <v>337</v>
      </c>
      <c r="B343" s="2">
        <v>10</v>
      </c>
      <c r="C343" s="140" t="s">
        <v>346</v>
      </c>
      <c r="D343" s="132">
        <v>879</v>
      </c>
      <c r="E343" s="133" t="s">
        <v>108</v>
      </c>
      <c r="F343" s="153">
        <v>559076000</v>
      </c>
      <c r="G343" s="163"/>
      <c r="H343" s="163"/>
      <c r="I343" s="2"/>
    </row>
    <row r="344" spans="1:9" ht="12.75">
      <c r="A344">
        <v>338</v>
      </c>
      <c r="B344" s="2">
        <v>11</v>
      </c>
      <c r="C344" s="140" t="s">
        <v>362</v>
      </c>
      <c r="D344" s="132">
        <v>912</v>
      </c>
      <c r="E344" s="133" t="s">
        <v>135</v>
      </c>
      <c r="F344" s="153">
        <v>511000000</v>
      </c>
      <c r="G344" s="163"/>
      <c r="H344" s="163"/>
      <c r="I344" s="2"/>
    </row>
    <row r="345" spans="1:9" ht="12.75">
      <c r="A345">
        <v>339</v>
      </c>
      <c r="B345" s="2">
        <v>12</v>
      </c>
      <c r="C345" s="140" t="s">
        <v>370</v>
      </c>
      <c r="D345" s="132">
        <v>439</v>
      </c>
      <c r="E345" s="133" t="s">
        <v>23</v>
      </c>
      <c r="F345" s="153">
        <v>500000000</v>
      </c>
      <c r="G345" s="163"/>
      <c r="H345" s="163"/>
      <c r="I345" s="2"/>
    </row>
    <row r="346" spans="1:9" ht="12.75">
      <c r="A346">
        <v>340</v>
      </c>
      <c r="B346" s="2">
        <v>13</v>
      </c>
      <c r="C346" s="140" t="s">
        <v>361</v>
      </c>
      <c r="D346" s="132">
        <v>862</v>
      </c>
      <c r="E346" s="133" t="s">
        <v>332</v>
      </c>
      <c r="F346" s="153">
        <v>500000000</v>
      </c>
      <c r="G346" s="163"/>
      <c r="H346" s="163"/>
      <c r="I346" s="2"/>
    </row>
    <row r="347" spans="1:9" ht="22.5">
      <c r="A347">
        <v>341</v>
      </c>
      <c r="B347" s="2">
        <v>14</v>
      </c>
      <c r="C347" s="140" t="s">
        <v>347</v>
      </c>
      <c r="D347" s="132">
        <v>711</v>
      </c>
      <c r="E347" s="133" t="s">
        <v>86</v>
      </c>
      <c r="F347" s="153">
        <v>495669000</v>
      </c>
      <c r="G347" s="163"/>
      <c r="H347" s="163"/>
      <c r="I347" s="2"/>
    </row>
    <row r="348" spans="1:9" ht="27.75">
      <c r="A348">
        <v>342</v>
      </c>
      <c r="B348" s="2">
        <v>15</v>
      </c>
      <c r="C348" s="140" t="s">
        <v>338</v>
      </c>
      <c r="D348" s="132">
        <v>943</v>
      </c>
      <c r="E348" s="133" t="s">
        <v>152</v>
      </c>
      <c r="F348" s="153">
        <v>454562912</v>
      </c>
      <c r="G348" s="163"/>
      <c r="H348" s="163"/>
      <c r="I348" s="2"/>
    </row>
    <row r="349" spans="1:9" ht="12.75">
      <c r="A349">
        <v>343</v>
      </c>
      <c r="B349" s="2">
        <v>16</v>
      </c>
      <c r="C349" s="140" t="s">
        <v>370</v>
      </c>
      <c r="D349" s="132">
        <v>942</v>
      </c>
      <c r="E349" s="133" t="s">
        <v>151</v>
      </c>
      <c r="F349" s="153">
        <v>446000000</v>
      </c>
      <c r="G349" s="163"/>
      <c r="H349" s="163"/>
      <c r="I349" s="2"/>
    </row>
    <row r="350" spans="1:9" ht="22.5">
      <c r="A350">
        <v>344</v>
      </c>
      <c r="B350" s="2">
        <v>17</v>
      </c>
      <c r="C350" s="140" t="s">
        <v>364</v>
      </c>
      <c r="D350" s="132">
        <v>856</v>
      </c>
      <c r="E350" s="133" t="s">
        <v>329</v>
      </c>
      <c r="F350" s="153">
        <v>417011000</v>
      </c>
      <c r="G350" s="163"/>
      <c r="H350" s="163"/>
      <c r="I350" s="2"/>
    </row>
    <row r="351" spans="1:9" ht="12.75">
      <c r="A351">
        <v>345</v>
      </c>
      <c r="B351" s="2">
        <v>18</v>
      </c>
      <c r="C351" s="140" t="s">
        <v>366</v>
      </c>
      <c r="D351" s="132">
        <v>787</v>
      </c>
      <c r="E351" s="133" t="s">
        <v>271</v>
      </c>
      <c r="F351" s="153">
        <v>403500000</v>
      </c>
      <c r="G351" s="163"/>
      <c r="H351" s="163"/>
      <c r="I351" s="2"/>
    </row>
    <row r="352" spans="1:9" ht="12.75">
      <c r="A352">
        <v>346</v>
      </c>
      <c r="B352" s="2">
        <v>19</v>
      </c>
      <c r="C352" s="140" t="s">
        <v>361</v>
      </c>
      <c r="D352" s="132">
        <v>949</v>
      </c>
      <c r="E352" s="133" t="s">
        <v>157</v>
      </c>
      <c r="F352" s="153">
        <v>400000000</v>
      </c>
      <c r="G352" s="163"/>
      <c r="H352" s="163"/>
      <c r="I352" s="2"/>
    </row>
    <row r="353" spans="1:9" ht="12.75">
      <c r="A353">
        <v>347</v>
      </c>
      <c r="B353" s="2">
        <v>20</v>
      </c>
      <c r="C353" s="140" t="s">
        <v>362</v>
      </c>
      <c r="D353" s="132">
        <v>475</v>
      </c>
      <c r="E353" s="133" t="s">
        <v>437</v>
      </c>
      <c r="F353" s="153">
        <v>386699500</v>
      </c>
      <c r="G353" s="163"/>
      <c r="H353" s="163"/>
      <c r="I353" s="2"/>
    </row>
    <row r="354" spans="1:9" ht="18.75">
      <c r="A354">
        <v>348</v>
      </c>
      <c r="B354" s="2">
        <v>21</v>
      </c>
      <c r="C354" s="140" t="s">
        <v>366</v>
      </c>
      <c r="D354" s="132">
        <v>944</v>
      </c>
      <c r="E354" s="133" t="s">
        <v>153</v>
      </c>
      <c r="F354" s="153">
        <v>340000000</v>
      </c>
      <c r="G354" s="163"/>
      <c r="H354" s="163"/>
      <c r="I354" s="2"/>
    </row>
    <row r="355" spans="1:9" ht="12.75">
      <c r="A355">
        <v>349</v>
      </c>
      <c r="B355" s="2">
        <v>22</v>
      </c>
      <c r="C355" s="140" t="s">
        <v>384</v>
      </c>
      <c r="D355" s="132">
        <v>935</v>
      </c>
      <c r="E355" s="133" t="s">
        <v>147</v>
      </c>
      <c r="F355" s="153">
        <v>330000000</v>
      </c>
      <c r="G355" s="163"/>
      <c r="H355" s="163"/>
      <c r="I355" s="2"/>
    </row>
    <row r="356" spans="1:9" ht="18.75">
      <c r="A356">
        <v>350</v>
      </c>
      <c r="B356" s="2">
        <v>23</v>
      </c>
      <c r="C356" s="140" t="s">
        <v>379</v>
      </c>
      <c r="D356" s="132">
        <v>603</v>
      </c>
      <c r="E356" s="133" t="s">
        <v>46</v>
      </c>
      <c r="F356" s="153">
        <v>311690960</v>
      </c>
      <c r="G356" s="163"/>
      <c r="H356" s="163"/>
      <c r="I356" s="2"/>
    </row>
    <row r="357" spans="1:9" ht="22.5">
      <c r="A357">
        <v>351</v>
      </c>
      <c r="B357" s="2">
        <v>24</v>
      </c>
      <c r="C357" s="140" t="s">
        <v>371</v>
      </c>
      <c r="D357" s="132">
        <v>388</v>
      </c>
      <c r="E357" s="133" t="s">
        <v>5</v>
      </c>
      <c r="F357" s="153">
        <v>301269020</v>
      </c>
      <c r="G357" s="163"/>
      <c r="H357" s="163"/>
      <c r="I357" s="2"/>
    </row>
    <row r="358" spans="1:9" ht="22.5">
      <c r="A358">
        <v>352</v>
      </c>
      <c r="B358" s="2">
        <v>25</v>
      </c>
      <c r="C358" s="140" t="s">
        <v>386</v>
      </c>
      <c r="D358" s="132">
        <v>364</v>
      </c>
      <c r="E358" s="133" t="s">
        <v>492</v>
      </c>
      <c r="F358" s="153">
        <v>292000000</v>
      </c>
      <c r="G358" s="163"/>
      <c r="H358" s="163"/>
      <c r="I358" s="2"/>
    </row>
    <row r="359" spans="1:9" ht="18.75">
      <c r="A359">
        <v>353</v>
      </c>
      <c r="B359" s="2">
        <v>26</v>
      </c>
      <c r="C359" s="140" t="s">
        <v>352</v>
      </c>
      <c r="D359" s="132">
        <v>694</v>
      </c>
      <c r="E359" s="133" t="s">
        <v>65</v>
      </c>
      <c r="F359" s="153">
        <v>265617426</v>
      </c>
      <c r="G359" s="163"/>
      <c r="H359" s="163"/>
      <c r="I359" s="2"/>
    </row>
    <row r="360" spans="1:9" ht="18.75">
      <c r="A360">
        <v>354</v>
      </c>
      <c r="B360" s="2">
        <v>27</v>
      </c>
      <c r="C360" s="140" t="s">
        <v>385</v>
      </c>
      <c r="D360" s="132">
        <v>805</v>
      </c>
      <c r="E360" s="133" t="s">
        <v>289</v>
      </c>
      <c r="F360" s="153">
        <v>249503072</v>
      </c>
      <c r="G360" s="163"/>
      <c r="H360" s="163"/>
      <c r="I360" s="2"/>
    </row>
    <row r="361" spans="1:9" ht="12.75">
      <c r="A361">
        <v>355</v>
      </c>
      <c r="B361" s="2">
        <v>28</v>
      </c>
      <c r="C361" s="140" t="s">
        <v>354</v>
      </c>
      <c r="D361" s="132">
        <v>76</v>
      </c>
      <c r="E361" s="133" t="s">
        <v>456</v>
      </c>
      <c r="F361" s="153">
        <v>219000000</v>
      </c>
      <c r="G361" s="163"/>
      <c r="H361" s="163"/>
      <c r="I361" s="2"/>
    </row>
    <row r="362" spans="1:9" ht="22.5">
      <c r="A362">
        <v>356</v>
      </c>
      <c r="B362" s="2">
        <v>29</v>
      </c>
      <c r="C362" s="140" t="s">
        <v>350</v>
      </c>
      <c r="D362" s="132">
        <v>939</v>
      </c>
      <c r="E362" s="133" t="s">
        <v>149</v>
      </c>
      <c r="F362" s="153">
        <v>160000000</v>
      </c>
      <c r="G362" s="163"/>
      <c r="H362" s="163"/>
      <c r="I362" s="2"/>
    </row>
    <row r="363" spans="1:9" ht="12.75">
      <c r="A363">
        <v>357</v>
      </c>
      <c r="B363" s="2">
        <v>30</v>
      </c>
      <c r="C363" s="140" t="s">
        <v>380</v>
      </c>
      <c r="D363" s="132">
        <v>952</v>
      </c>
      <c r="E363" s="133" t="s">
        <v>159</v>
      </c>
      <c r="F363" s="153">
        <v>120000000</v>
      </c>
      <c r="G363" s="163"/>
      <c r="H363" s="163"/>
      <c r="I363" s="2"/>
    </row>
    <row r="364" spans="1:9" ht="18.75">
      <c r="A364">
        <v>358</v>
      </c>
      <c r="B364" s="2">
        <v>31</v>
      </c>
      <c r="C364" s="140" t="s">
        <v>381</v>
      </c>
      <c r="D364" s="132">
        <v>941</v>
      </c>
      <c r="E364" s="133" t="s">
        <v>150</v>
      </c>
      <c r="F364" s="153">
        <v>120000000</v>
      </c>
      <c r="G364" s="163"/>
      <c r="H364" s="163"/>
      <c r="I364" s="2"/>
    </row>
    <row r="365" spans="1:9" ht="12.75">
      <c r="A365">
        <v>359</v>
      </c>
      <c r="B365" s="2">
        <v>32</v>
      </c>
      <c r="C365" s="140" t="s">
        <v>362</v>
      </c>
      <c r="D365" s="132">
        <v>958</v>
      </c>
      <c r="E365" s="133" t="s">
        <v>165</v>
      </c>
      <c r="F365" s="153">
        <v>102000000</v>
      </c>
      <c r="G365" s="163"/>
      <c r="H365" s="163"/>
      <c r="I365" s="2"/>
    </row>
    <row r="366" spans="1:9" ht="18.75">
      <c r="A366">
        <v>360</v>
      </c>
      <c r="B366" s="2">
        <v>33</v>
      </c>
      <c r="C366" s="140" t="s">
        <v>360</v>
      </c>
      <c r="D366" s="132">
        <v>937</v>
      </c>
      <c r="E366" s="133" t="s">
        <v>148</v>
      </c>
      <c r="F366" s="153">
        <v>75000000</v>
      </c>
      <c r="G366" s="163"/>
      <c r="H366" s="163"/>
      <c r="I366" s="2"/>
    </row>
    <row r="367" spans="1:9" ht="18.75">
      <c r="A367">
        <v>361</v>
      </c>
      <c r="B367" s="2">
        <v>34</v>
      </c>
      <c r="C367" s="140" t="s">
        <v>352</v>
      </c>
      <c r="D367" s="132">
        <v>747</v>
      </c>
      <c r="E367" s="133" t="s">
        <v>234</v>
      </c>
      <c r="F367" s="153">
        <v>42179920</v>
      </c>
      <c r="G367" s="163"/>
      <c r="H367" s="163"/>
      <c r="I367" s="2"/>
    </row>
    <row r="368" spans="1:9" ht="18.75">
      <c r="A368">
        <v>362</v>
      </c>
      <c r="B368" s="2">
        <v>35</v>
      </c>
      <c r="C368" s="140" t="s">
        <v>366</v>
      </c>
      <c r="D368" s="132">
        <v>774</v>
      </c>
      <c r="E368" s="133" t="s">
        <v>260</v>
      </c>
      <c r="F368" s="153">
        <v>30000000</v>
      </c>
      <c r="G368" s="163"/>
      <c r="H368" s="163"/>
      <c r="I368" s="2"/>
    </row>
    <row r="369" spans="1:9" ht="12.75">
      <c r="A369">
        <v>363</v>
      </c>
      <c r="B369" s="2">
        <v>36</v>
      </c>
      <c r="C369" s="140" t="s">
        <v>361</v>
      </c>
      <c r="D369" s="132">
        <v>841</v>
      </c>
      <c r="E369" s="133" t="s">
        <v>323</v>
      </c>
      <c r="F369" s="153">
        <v>20000000</v>
      </c>
      <c r="G369" s="163"/>
      <c r="H369" s="163"/>
      <c r="I369" s="2"/>
    </row>
    <row r="370" spans="1:9" ht="18.75">
      <c r="A370">
        <v>364</v>
      </c>
      <c r="B370" s="2">
        <v>37</v>
      </c>
      <c r="C370" s="140" t="s">
        <v>366</v>
      </c>
      <c r="D370" s="132">
        <v>777</v>
      </c>
      <c r="E370" s="133" t="s">
        <v>263</v>
      </c>
      <c r="F370" s="153">
        <v>4000000</v>
      </c>
      <c r="G370" s="163"/>
      <c r="H370" s="163"/>
      <c r="I370" s="2"/>
    </row>
    <row r="371" spans="2:9" ht="22.5">
      <c r="B371" s="2"/>
      <c r="C371" s="140" t="s">
        <v>352</v>
      </c>
      <c r="D371" s="132">
        <v>168</v>
      </c>
      <c r="E371" s="132" t="s">
        <v>462</v>
      </c>
      <c r="F371" s="146">
        <v>0</v>
      </c>
      <c r="G371" s="165"/>
      <c r="H371" s="165"/>
      <c r="I371" s="2"/>
    </row>
    <row r="372" spans="2:9" ht="18.75">
      <c r="B372" s="2"/>
      <c r="C372" s="140" t="s">
        <v>379</v>
      </c>
      <c r="D372" s="132">
        <v>601</v>
      </c>
      <c r="E372" s="133" t="s">
        <v>45</v>
      </c>
      <c r="F372" s="153">
        <f>SUBTOTAL(9,P372:P373)</f>
        <v>0</v>
      </c>
      <c r="G372" s="163"/>
      <c r="H372" s="163"/>
      <c r="I372" s="2"/>
    </row>
    <row r="373" spans="2:9" ht="13.5" thickBot="1">
      <c r="B373" s="2"/>
      <c r="C373" s="147" t="s">
        <v>380</v>
      </c>
      <c r="D373" s="148">
        <v>924</v>
      </c>
      <c r="E373" s="149"/>
      <c r="F373" s="156">
        <v>0</v>
      </c>
      <c r="G373" s="163"/>
      <c r="H373" s="163"/>
      <c r="I373" s="2"/>
    </row>
    <row r="374" spans="1:6" ht="12.75">
      <c r="A374">
        <f>+A370/5</f>
        <v>72.8</v>
      </c>
      <c r="F374" s="167">
        <f>SUM(F7:F373)</f>
        <v>59301641777047.13</v>
      </c>
    </row>
  </sheetData>
  <sheetProtection/>
  <mergeCells count="6">
    <mergeCell ref="C4:C5"/>
    <mergeCell ref="D4:F5"/>
    <mergeCell ref="I7:I42"/>
    <mergeCell ref="I43:I115"/>
    <mergeCell ref="A1:B3"/>
    <mergeCell ref="C1:J3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4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6.7109375" style="0" customWidth="1"/>
    <col min="2" max="2" width="6.421875" style="0" customWidth="1"/>
    <col min="3" max="3" width="25.57421875" style="0" customWidth="1"/>
    <col min="5" max="5" width="29.28125" style="0" customWidth="1"/>
    <col min="6" max="6" width="20.421875" style="0" customWidth="1"/>
    <col min="7" max="7" width="8.28125" style="0" customWidth="1"/>
    <col min="9" max="9" width="19.140625" style="0" bestFit="1" customWidth="1"/>
  </cols>
  <sheetData>
    <row r="1" spans="1:7" ht="12" customHeight="1">
      <c r="A1" s="436"/>
      <c r="B1" s="437"/>
      <c r="C1" s="399" t="s">
        <v>502</v>
      </c>
      <c r="D1" s="376"/>
      <c r="E1" s="377"/>
      <c r="F1" s="378" t="s">
        <v>500</v>
      </c>
      <c r="G1" s="378"/>
    </row>
    <row r="2" spans="1:7" ht="24.75" customHeight="1">
      <c r="A2" s="438"/>
      <c r="B2" s="439"/>
      <c r="C2" s="400"/>
      <c r="D2" s="376"/>
      <c r="E2" s="377"/>
      <c r="F2" s="379" t="s">
        <v>504</v>
      </c>
      <c r="G2" s="378"/>
    </row>
    <row r="3" spans="1:7" ht="12.75">
      <c r="A3" s="440"/>
      <c r="B3" s="441"/>
      <c r="C3" s="401"/>
      <c r="D3" s="442"/>
      <c r="E3" s="402"/>
      <c r="F3" s="378" t="s">
        <v>501</v>
      </c>
      <c r="G3" s="378"/>
    </row>
    <row r="4" spans="3:6" ht="12.75">
      <c r="C4" s="392"/>
      <c r="D4" s="403" t="s">
        <v>388</v>
      </c>
      <c r="E4" s="403"/>
      <c r="F4" s="435"/>
    </row>
    <row r="5" spans="3:6" ht="12.75">
      <c r="C5" s="392"/>
      <c r="D5" s="403"/>
      <c r="E5" s="403"/>
      <c r="F5" s="403"/>
    </row>
    <row r="6" spans="3:7" ht="24">
      <c r="C6" s="351" t="s">
        <v>401</v>
      </c>
      <c r="D6" s="352" t="s">
        <v>402</v>
      </c>
      <c r="E6" s="353" t="s">
        <v>403</v>
      </c>
      <c r="F6" s="354" t="s">
        <v>404</v>
      </c>
      <c r="G6" t="s">
        <v>198</v>
      </c>
    </row>
    <row r="7" spans="1:9" ht="18.75">
      <c r="A7">
        <v>1</v>
      </c>
      <c r="B7" s="11">
        <v>1</v>
      </c>
      <c r="C7" s="211" t="s">
        <v>366</v>
      </c>
      <c r="D7" s="212">
        <v>772</v>
      </c>
      <c r="E7" s="213" t="s">
        <v>258</v>
      </c>
      <c r="F7" s="214">
        <v>1300000000</v>
      </c>
      <c r="G7" s="170">
        <v>0</v>
      </c>
      <c r="I7" s="3"/>
    </row>
    <row r="8" spans="1:9" ht="18.75">
      <c r="A8">
        <v>2</v>
      </c>
      <c r="B8" s="11">
        <v>2</v>
      </c>
      <c r="C8" s="134" t="s">
        <v>384</v>
      </c>
      <c r="D8" s="135">
        <v>934</v>
      </c>
      <c r="E8" s="136" t="s">
        <v>146</v>
      </c>
      <c r="F8" s="151">
        <v>76012050000</v>
      </c>
      <c r="G8" s="169">
        <v>1</v>
      </c>
      <c r="I8" s="3"/>
    </row>
    <row r="9" spans="1:9" ht="22.5">
      <c r="A9">
        <v>3</v>
      </c>
      <c r="B9" s="11">
        <v>3</v>
      </c>
      <c r="C9" s="265" t="s">
        <v>346</v>
      </c>
      <c r="D9" s="266">
        <v>874</v>
      </c>
      <c r="E9" s="267" t="s">
        <v>103</v>
      </c>
      <c r="F9" s="268">
        <v>4155499958903</v>
      </c>
      <c r="G9" s="269">
        <v>5</v>
      </c>
      <c r="I9" s="3"/>
    </row>
    <row r="10" spans="1:9" ht="22.5">
      <c r="A10">
        <v>4</v>
      </c>
      <c r="B10" s="11">
        <v>4</v>
      </c>
      <c r="C10" s="134" t="s">
        <v>353</v>
      </c>
      <c r="D10" s="135">
        <v>70</v>
      </c>
      <c r="E10" s="136" t="s">
        <v>449</v>
      </c>
      <c r="F10" s="151">
        <v>150000000000</v>
      </c>
      <c r="G10" s="169">
        <v>1</v>
      </c>
      <c r="I10" s="3"/>
    </row>
    <row r="11" spans="1:9" ht="22.5">
      <c r="A11">
        <v>5</v>
      </c>
      <c r="B11" s="11">
        <v>5</v>
      </c>
      <c r="C11" s="140" t="s">
        <v>353</v>
      </c>
      <c r="D11" s="132">
        <v>75</v>
      </c>
      <c r="E11" s="133" t="s">
        <v>454</v>
      </c>
      <c r="F11" s="153">
        <v>9450000000</v>
      </c>
      <c r="G11" s="170">
        <v>0</v>
      </c>
      <c r="I11" s="3"/>
    </row>
    <row r="12" spans="1:9" ht="22.5">
      <c r="A12">
        <v>6</v>
      </c>
      <c r="B12" s="11">
        <v>6</v>
      </c>
      <c r="C12" s="134" t="s">
        <v>361</v>
      </c>
      <c r="D12" s="135">
        <v>846</v>
      </c>
      <c r="E12" s="136" t="s">
        <v>326</v>
      </c>
      <c r="F12" s="151">
        <v>47725413248</v>
      </c>
      <c r="G12" s="169">
        <v>1</v>
      </c>
      <c r="I12" s="3"/>
    </row>
    <row r="13" spans="1:9" ht="22.5">
      <c r="A13">
        <v>7</v>
      </c>
      <c r="B13" s="11">
        <v>7</v>
      </c>
      <c r="C13" s="265" t="s">
        <v>353</v>
      </c>
      <c r="D13" s="266">
        <v>54</v>
      </c>
      <c r="E13" s="267" t="s">
        <v>443</v>
      </c>
      <c r="F13" s="268">
        <v>657831191879</v>
      </c>
      <c r="G13" s="269">
        <v>5</v>
      </c>
      <c r="I13" s="3"/>
    </row>
    <row r="14" spans="1:9" ht="27.75">
      <c r="A14">
        <v>8</v>
      </c>
      <c r="B14" s="11">
        <v>8</v>
      </c>
      <c r="C14" s="140" t="s">
        <v>384</v>
      </c>
      <c r="D14" s="132">
        <v>966</v>
      </c>
      <c r="E14" s="133" t="s">
        <v>170</v>
      </c>
      <c r="F14" s="153">
        <v>7092250000</v>
      </c>
      <c r="G14" s="170">
        <v>0</v>
      </c>
      <c r="I14" s="3"/>
    </row>
    <row r="15" spans="1:9" ht="22.5">
      <c r="A15">
        <v>9</v>
      </c>
      <c r="B15" s="11">
        <v>9</v>
      </c>
      <c r="C15" s="140" t="s">
        <v>353</v>
      </c>
      <c r="D15" s="132">
        <v>69</v>
      </c>
      <c r="E15" s="133" t="s">
        <v>448</v>
      </c>
      <c r="F15" s="153">
        <v>5468654629</v>
      </c>
      <c r="G15" s="170">
        <v>0</v>
      </c>
      <c r="I15" s="3"/>
    </row>
    <row r="16" spans="1:9" ht="27.75">
      <c r="A16">
        <v>10</v>
      </c>
      <c r="B16" s="11">
        <v>10</v>
      </c>
      <c r="C16" s="134" t="s">
        <v>353</v>
      </c>
      <c r="D16" s="135">
        <v>7341</v>
      </c>
      <c r="E16" s="136" t="s">
        <v>193</v>
      </c>
      <c r="F16" s="151">
        <v>77061300837</v>
      </c>
      <c r="G16" s="169">
        <v>1</v>
      </c>
      <c r="I16" s="3"/>
    </row>
    <row r="17" spans="1:9" ht="18.75">
      <c r="A17">
        <v>11</v>
      </c>
      <c r="B17" s="11">
        <v>11</v>
      </c>
      <c r="C17" s="140" t="s">
        <v>366</v>
      </c>
      <c r="D17" s="132">
        <v>792</v>
      </c>
      <c r="E17" s="133" t="s">
        <v>276</v>
      </c>
      <c r="F17" s="153">
        <v>14786374326</v>
      </c>
      <c r="G17" s="170">
        <v>0</v>
      </c>
      <c r="I17" s="3"/>
    </row>
    <row r="18" spans="1:7" ht="22.5">
      <c r="A18">
        <v>12</v>
      </c>
      <c r="B18" s="11">
        <v>12</v>
      </c>
      <c r="C18" s="265" t="s">
        <v>340</v>
      </c>
      <c r="D18" s="266">
        <v>898</v>
      </c>
      <c r="E18" s="267" t="s">
        <v>125</v>
      </c>
      <c r="F18" s="268">
        <v>4955549262845</v>
      </c>
      <c r="G18" s="269">
        <v>5</v>
      </c>
    </row>
    <row r="19" spans="1:7" ht="22.5">
      <c r="A19">
        <v>13</v>
      </c>
      <c r="B19" s="11">
        <v>13</v>
      </c>
      <c r="C19" s="265" t="s">
        <v>352</v>
      </c>
      <c r="D19" s="266">
        <v>758</v>
      </c>
      <c r="E19" s="267" t="s">
        <v>243</v>
      </c>
      <c r="F19" s="268">
        <v>390747835661</v>
      </c>
      <c r="G19" s="269">
        <v>5</v>
      </c>
    </row>
    <row r="20" spans="1:7" ht="36">
      <c r="A20">
        <v>14</v>
      </c>
      <c r="B20" s="11">
        <v>14</v>
      </c>
      <c r="C20" s="265" t="s">
        <v>360</v>
      </c>
      <c r="D20" s="266">
        <v>682</v>
      </c>
      <c r="E20" s="267" t="s">
        <v>53</v>
      </c>
      <c r="F20" s="268">
        <v>420565933873</v>
      </c>
      <c r="G20" s="269">
        <v>5</v>
      </c>
    </row>
    <row r="21" spans="1:7" ht="36">
      <c r="A21">
        <v>15</v>
      </c>
      <c r="B21" s="11">
        <v>15</v>
      </c>
      <c r="C21" s="140" t="s">
        <v>360</v>
      </c>
      <c r="D21" s="132">
        <v>683</v>
      </c>
      <c r="E21" s="133" t="s">
        <v>53</v>
      </c>
      <c r="F21" s="153">
        <v>37297659327</v>
      </c>
      <c r="G21" s="170">
        <v>0</v>
      </c>
    </row>
    <row r="22" spans="1:7" ht="45.75">
      <c r="A22">
        <v>16</v>
      </c>
      <c r="B22" s="11">
        <v>16</v>
      </c>
      <c r="C22" s="140" t="s">
        <v>379</v>
      </c>
      <c r="D22" s="132">
        <v>835</v>
      </c>
      <c r="E22" s="133" t="s">
        <v>318</v>
      </c>
      <c r="F22" s="153">
        <v>5091000000</v>
      </c>
      <c r="G22" s="170">
        <v>0</v>
      </c>
    </row>
    <row r="23" spans="1:7" ht="22.5">
      <c r="A23">
        <v>17</v>
      </c>
      <c r="B23" s="11">
        <v>17</v>
      </c>
      <c r="C23" s="140" t="s">
        <v>363</v>
      </c>
      <c r="D23" s="132">
        <v>754</v>
      </c>
      <c r="E23" s="133" t="s">
        <v>240</v>
      </c>
      <c r="F23" s="153">
        <v>4116000000</v>
      </c>
      <c r="G23" s="170">
        <v>0</v>
      </c>
    </row>
    <row r="24" spans="1:7" ht="27.75">
      <c r="A24">
        <v>18</v>
      </c>
      <c r="B24" s="11">
        <v>18</v>
      </c>
      <c r="C24" s="265" t="s">
        <v>352</v>
      </c>
      <c r="D24" s="266">
        <v>730</v>
      </c>
      <c r="E24" s="267" t="s">
        <v>217</v>
      </c>
      <c r="F24" s="268">
        <v>1096373642585</v>
      </c>
      <c r="G24" s="269">
        <v>5</v>
      </c>
    </row>
    <row r="25" spans="1:7" ht="22.5">
      <c r="A25">
        <v>19</v>
      </c>
      <c r="B25" s="11">
        <v>19</v>
      </c>
      <c r="C25" s="134" t="s">
        <v>346</v>
      </c>
      <c r="D25" s="135">
        <v>881</v>
      </c>
      <c r="E25" s="136" t="s">
        <v>110</v>
      </c>
      <c r="F25" s="151">
        <v>261441728881</v>
      </c>
      <c r="G25" s="169">
        <v>1</v>
      </c>
    </row>
    <row r="26" spans="1:7" ht="18.75">
      <c r="A26">
        <v>20</v>
      </c>
      <c r="B26" s="11">
        <v>20</v>
      </c>
      <c r="C26" s="140" t="s">
        <v>385</v>
      </c>
      <c r="D26" s="132">
        <v>377</v>
      </c>
      <c r="E26" s="133" t="s">
        <v>493</v>
      </c>
      <c r="F26" s="153">
        <v>1050000000</v>
      </c>
      <c r="G26" s="170">
        <v>0</v>
      </c>
    </row>
    <row r="27" spans="1:7" ht="18.75">
      <c r="A27">
        <v>21</v>
      </c>
      <c r="B27" s="11">
        <v>21</v>
      </c>
      <c r="C27" s="140" t="s">
        <v>355</v>
      </c>
      <c r="D27" s="132">
        <v>800</v>
      </c>
      <c r="E27" s="133" t="s">
        <v>284</v>
      </c>
      <c r="F27" s="153">
        <v>3022082227</v>
      </c>
      <c r="G27" s="170">
        <v>0</v>
      </c>
    </row>
    <row r="28" spans="1:7" ht="18.75">
      <c r="A28">
        <v>22</v>
      </c>
      <c r="B28" s="11">
        <v>22</v>
      </c>
      <c r="C28" s="134" t="s">
        <v>356</v>
      </c>
      <c r="D28" s="135">
        <v>6219</v>
      </c>
      <c r="E28" s="136" t="s">
        <v>180</v>
      </c>
      <c r="F28" s="151">
        <v>97840805958</v>
      </c>
      <c r="G28" s="169">
        <v>1</v>
      </c>
    </row>
    <row r="29" spans="1:7" ht="18.75">
      <c r="A29">
        <v>23</v>
      </c>
      <c r="B29" s="11">
        <v>23</v>
      </c>
      <c r="C29" s="140" t="s">
        <v>379</v>
      </c>
      <c r="D29" s="132">
        <v>822</v>
      </c>
      <c r="E29" s="133" t="s">
        <v>305</v>
      </c>
      <c r="F29" s="153">
        <v>35344640595</v>
      </c>
      <c r="G29" s="170">
        <v>0</v>
      </c>
    </row>
    <row r="30" spans="1:7" ht="18.75">
      <c r="A30">
        <v>24</v>
      </c>
      <c r="B30" s="11">
        <v>24</v>
      </c>
      <c r="C30" s="140" t="s">
        <v>368</v>
      </c>
      <c r="D30" s="132">
        <v>7379</v>
      </c>
      <c r="E30" s="133" t="s">
        <v>195</v>
      </c>
      <c r="F30" s="153">
        <v>12859000000</v>
      </c>
      <c r="G30" s="170">
        <v>0</v>
      </c>
    </row>
    <row r="31" spans="1:7" ht="36.75">
      <c r="A31">
        <v>25</v>
      </c>
      <c r="B31" s="11">
        <v>25</v>
      </c>
      <c r="C31" s="140" t="s">
        <v>376</v>
      </c>
      <c r="D31" s="132">
        <v>865</v>
      </c>
      <c r="E31" s="133" t="s">
        <v>93</v>
      </c>
      <c r="F31" s="153">
        <v>16220000000</v>
      </c>
      <c r="G31" s="170">
        <v>0</v>
      </c>
    </row>
    <row r="32" spans="1:7" ht="27.75">
      <c r="A32">
        <v>26</v>
      </c>
      <c r="B32" s="11">
        <v>26</v>
      </c>
      <c r="C32" s="140" t="s">
        <v>379</v>
      </c>
      <c r="D32" s="132">
        <v>837</v>
      </c>
      <c r="E32" s="133" t="s">
        <v>320</v>
      </c>
      <c r="F32" s="153">
        <v>7449800000</v>
      </c>
      <c r="G32" s="170">
        <v>0</v>
      </c>
    </row>
    <row r="33" spans="1:7" ht="22.5">
      <c r="A33">
        <v>27</v>
      </c>
      <c r="B33" s="11">
        <v>27</v>
      </c>
      <c r="C33" s="140" t="s">
        <v>363</v>
      </c>
      <c r="D33" s="132">
        <v>686</v>
      </c>
      <c r="E33" s="133" t="s">
        <v>55</v>
      </c>
      <c r="F33" s="153">
        <v>16915000000</v>
      </c>
      <c r="G33" s="170">
        <v>0</v>
      </c>
    </row>
    <row r="34" spans="1:7" ht="27.75">
      <c r="A34">
        <v>28</v>
      </c>
      <c r="B34" s="11">
        <v>28</v>
      </c>
      <c r="C34" s="134" t="s">
        <v>368</v>
      </c>
      <c r="D34" s="135">
        <v>768</v>
      </c>
      <c r="E34" s="136" t="s">
        <v>253</v>
      </c>
      <c r="F34" s="151">
        <v>101026638000</v>
      </c>
      <c r="G34" s="169">
        <v>1</v>
      </c>
    </row>
    <row r="35" spans="1:7" ht="22.5">
      <c r="A35">
        <v>29</v>
      </c>
      <c r="B35" s="11">
        <v>29</v>
      </c>
      <c r="C35" s="265" t="s">
        <v>346</v>
      </c>
      <c r="D35" s="266">
        <v>875</v>
      </c>
      <c r="E35" s="267" t="s">
        <v>104</v>
      </c>
      <c r="F35" s="268">
        <v>1315860409098</v>
      </c>
      <c r="G35" s="269">
        <v>5</v>
      </c>
    </row>
    <row r="36" spans="1:7" ht="18.75">
      <c r="A36">
        <v>30</v>
      </c>
      <c r="B36" s="11">
        <v>30</v>
      </c>
      <c r="C36" s="140" t="s">
        <v>379</v>
      </c>
      <c r="D36" s="132">
        <v>603</v>
      </c>
      <c r="E36" s="133" t="s">
        <v>46</v>
      </c>
      <c r="F36" s="153">
        <v>311690960</v>
      </c>
      <c r="G36" s="170">
        <v>0</v>
      </c>
    </row>
    <row r="37" spans="1:7" ht="22.5">
      <c r="A37">
        <v>31</v>
      </c>
      <c r="B37" s="11">
        <v>31</v>
      </c>
      <c r="C37" s="140" t="s">
        <v>359</v>
      </c>
      <c r="D37" s="132">
        <v>7240</v>
      </c>
      <c r="E37" s="133" t="s">
        <v>186</v>
      </c>
      <c r="F37" s="153">
        <v>10969269037</v>
      </c>
      <c r="G37" s="170">
        <v>0</v>
      </c>
    </row>
    <row r="38" spans="1:7" ht="22.5">
      <c r="A38">
        <v>32</v>
      </c>
      <c r="B38" s="11">
        <v>32</v>
      </c>
      <c r="C38" s="140" t="s">
        <v>352</v>
      </c>
      <c r="D38" s="132">
        <v>747</v>
      </c>
      <c r="E38" s="133" t="s">
        <v>234</v>
      </c>
      <c r="F38" s="153">
        <v>42179920</v>
      </c>
      <c r="G38" s="170">
        <v>0</v>
      </c>
    </row>
    <row r="39" spans="1:7" ht="12.75">
      <c r="A39">
        <v>33</v>
      </c>
      <c r="B39" s="11">
        <v>33</v>
      </c>
      <c r="C39" s="140" t="s">
        <v>379</v>
      </c>
      <c r="D39" s="132">
        <v>295</v>
      </c>
      <c r="E39" s="133" t="s">
        <v>480</v>
      </c>
      <c r="F39" s="153">
        <v>4389437050</v>
      </c>
      <c r="G39" s="170">
        <v>0</v>
      </c>
    </row>
    <row r="40" spans="1:7" ht="22.5">
      <c r="A40">
        <v>34</v>
      </c>
      <c r="B40" s="11">
        <v>34</v>
      </c>
      <c r="C40" s="134" t="s">
        <v>352</v>
      </c>
      <c r="D40" s="135">
        <v>721</v>
      </c>
      <c r="E40" s="136" t="s">
        <v>208</v>
      </c>
      <c r="F40" s="151">
        <v>188868657419</v>
      </c>
      <c r="G40" s="169">
        <v>1</v>
      </c>
    </row>
    <row r="41" spans="1:7" ht="36.75">
      <c r="A41">
        <v>35</v>
      </c>
      <c r="B41" s="11">
        <v>35</v>
      </c>
      <c r="C41" s="134" t="s">
        <v>349</v>
      </c>
      <c r="D41" s="135">
        <v>762</v>
      </c>
      <c r="E41" s="136" t="s">
        <v>247</v>
      </c>
      <c r="F41" s="151">
        <v>132738000164</v>
      </c>
      <c r="G41" s="169">
        <v>1</v>
      </c>
    </row>
    <row r="42" spans="1:7" ht="27.75">
      <c r="A42">
        <v>36</v>
      </c>
      <c r="B42" s="11">
        <v>36</v>
      </c>
      <c r="C42" s="265" t="s">
        <v>352</v>
      </c>
      <c r="D42" s="266">
        <v>742</v>
      </c>
      <c r="E42" s="267" t="s">
        <v>229</v>
      </c>
      <c r="F42" s="268">
        <v>387056726041</v>
      </c>
      <c r="G42" s="269">
        <v>5</v>
      </c>
    </row>
    <row r="43" spans="1:7" ht="22.5">
      <c r="A43">
        <v>37</v>
      </c>
      <c r="B43" s="20">
        <v>1</v>
      </c>
      <c r="C43" s="140" t="s">
        <v>352</v>
      </c>
      <c r="D43" s="132">
        <v>738</v>
      </c>
      <c r="E43" s="133" t="s">
        <v>224</v>
      </c>
      <c r="F43" s="153">
        <v>9850341772</v>
      </c>
      <c r="G43" s="170">
        <v>0</v>
      </c>
    </row>
    <row r="44" spans="1:7" ht="22.5">
      <c r="A44">
        <v>38</v>
      </c>
      <c r="B44" s="20">
        <v>2</v>
      </c>
      <c r="C44" s="134" t="s">
        <v>363</v>
      </c>
      <c r="D44" s="135">
        <v>715</v>
      </c>
      <c r="E44" s="136" t="s">
        <v>89</v>
      </c>
      <c r="F44" s="152">
        <v>221362000000</v>
      </c>
      <c r="G44" s="169">
        <v>1</v>
      </c>
    </row>
    <row r="45" spans="1:7" ht="18.75">
      <c r="A45">
        <v>39</v>
      </c>
      <c r="B45" s="20">
        <v>3</v>
      </c>
      <c r="C45" s="140" t="s">
        <v>369</v>
      </c>
      <c r="D45" s="132">
        <v>740</v>
      </c>
      <c r="E45" s="133" t="s">
        <v>226</v>
      </c>
      <c r="F45" s="153">
        <v>18680592964</v>
      </c>
      <c r="G45" s="170">
        <v>0</v>
      </c>
    </row>
    <row r="46" spans="1:7" ht="22.5">
      <c r="A46">
        <v>40</v>
      </c>
      <c r="B46" s="20">
        <v>4</v>
      </c>
      <c r="C46" s="140" t="s">
        <v>346</v>
      </c>
      <c r="D46" s="132">
        <v>887</v>
      </c>
      <c r="E46" s="133" t="s">
        <v>116</v>
      </c>
      <c r="F46" s="153">
        <v>20650000000</v>
      </c>
      <c r="G46" s="170">
        <v>0</v>
      </c>
    </row>
    <row r="47" spans="1:7" ht="22.5">
      <c r="A47">
        <v>41</v>
      </c>
      <c r="B47" s="20">
        <v>5</v>
      </c>
      <c r="C47" s="140" t="s">
        <v>361</v>
      </c>
      <c r="D47" s="132">
        <v>862</v>
      </c>
      <c r="E47" s="133" t="s">
        <v>332</v>
      </c>
      <c r="F47" s="153">
        <v>500000000</v>
      </c>
      <c r="G47" s="170">
        <v>0</v>
      </c>
    </row>
    <row r="48" spans="1:7" ht="22.5">
      <c r="A48">
        <v>42</v>
      </c>
      <c r="B48" s="20">
        <v>6</v>
      </c>
      <c r="C48" s="134" t="s">
        <v>361</v>
      </c>
      <c r="D48" s="135">
        <v>816</v>
      </c>
      <c r="E48" s="136" t="s">
        <v>299</v>
      </c>
      <c r="F48" s="151">
        <v>63287157303</v>
      </c>
      <c r="G48" s="169">
        <v>1</v>
      </c>
    </row>
    <row r="49" spans="1:7" ht="27.75">
      <c r="A49">
        <v>43</v>
      </c>
      <c r="B49" s="20">
        <v>7</v>
      </c>
      <c r="C49" s="140" t="s">
        <v>379</v>
      </c>
      <c r="D49" s="132">
        <v>833</v>
      </c>
      <c r="E49" s="133" t="s">
        <v>316</v>
      </c>
      <c r="F49" s="153">
        <v>4655431000</v>
      </c>
      <c r="G49" s="170">
        <v>0</v>
      </c>
    </row>
    <row r="50" spans="1:7" ht="12.75">
      <c r="A50">
        <v>44</v>
      </c>
      <c r="B50" s="20">
        <v>8</v>
      </c>
      <c r="C50" s="140" t="s">
        <v>368</v>
      </c>
      <c r="D50" s="132">
        <v>485</v>
      </c>
      <c r="E50" s="133" t="s">
        <v>33</v>
      </c>
      <c r="F50" s="153">
        <v>7107805150</v>
      </c>
      <c r="G50" s="170">
        <v>0</v>
      </c>
    </row>
    <row r="51" spans="1:7" ht="18.75">
      <c r="A51">
        <v>45</v>
      </c>
      <c r="B51" s="20">
        <v>9</v>
      </c>
      <c r="C51" s="140" t="s">
        <v>384</v>
      </c>
      <c r="D51" s="132">
        <v>868</v>
      </c>
      <c r="E51" s="133" t="s">
        <v>96</v>
      </c>
      <c r="F51" s="153">
        <v>980000000</v>
      </c>
      <c r="G51" s="170">
        <v>0</v>
      </c>
    </row>
    <row r="52" spans="1:7" ht="22.5">
      <c r="A52">
        <v>46</v>
      </c>
      <c r="B52" s="20">
        <v>10</v>
      </c>
      <c r="C52" s="140" t="s">
        <v>361</v>
      </c>
      <c r="D52" s="132">
        <v>814</v>
      </c>
      <c r="E52" s="133" t="s">
        <v>297</v>
      </c>
      <c r="F52" s="153">
        <v>32505997264</v>
      </c>
      <c r="G52" s="170">
        <v>0</v>
      </c>
    </row>
    <row r="53" spans="1:7" ht="22.5">
      <c r="A53">
        <v>47</v>
      </c>
      <c r="B53" s="20">
        <v>11</v>
      </c>
      <c r="C53" s="140" t="s">
        <v>363</v>
      </c>
      <c r="D53" s="132">
        <v>752</v>
      </c>
      <c r="E53" s="133" t="s">
        <v>238</v>
      </c>
      <c r="F53" s="153">
        <v>9929941129</v>
      </c>
      <c r="G53" s="170">
        <v>0</v>
      </c>
    </row>
    <row r="54" spans="1:7" ht="27.75">
      <c r="A54">
        <v>48</v>
      </c>
      <c r="B54" s="20">
        <v>12</v>
      </c>
      <c r="C54" s="140" t="s">
        <v>387</v>
      </c>
      <c r="D54" s="132">
        <v>737</v>
      </c>
      <c r="E54" s="133" t="s">
        <v>66</v>
      </c>
      <c r="F54" s="153">
        <v>2275000000</v>
      </c>
      <c r="G54" s="170">
        <v>0</v>
      </c>
    </row>
    <row r="55" spans="1:7" ht="22.5">
      <c r="A55">
        <v>49</v>
      </c>
      <c r="B55" s="20">
        <v>13</v>
      </c>
      <c r="C55" s="140" t="s">
        <v>374</v>
      </c>
      <c r="D55" s="132">
        <v>779</v>
      </c>
      <c r="E55" s="133" t="s">
        <v>21</v>
      </c>
      <c r="F55" s="153">
        <v>6288988000</v>
      </c>
      <c r="G55" s="170">
        <v>0</v>
      </c>
    </row>
    <row r="56" spans="1:7" ht="22.5">
      <c r="A56">
        <v>50</v>
      </c>
      <c r="B56" s="20">
        <v>14</v>
      </c>
      <c r="C56" s="140" t="s">
        <v>364</v>
      </c>
      <c r="D56" s="132">
        <v>446</v>
      </c>
      <c r="E56" s="133" t="s">
        <v>25</v>
      </c>
      <c r="F56" s="153">
        <v>3786945000</v>
      </c>
      <c r="G56" s="170">
        <v>0</v>
      </c>
    </row>
    <row r="57" spans="1:7" ht="22.5">
      <c r="A57">
        <v>51</v>
      </c>
      <c r="B57" s="20">
        <v>15</v>
      </c>
      <c r="C57" s="140" t="s">
        <v>346</v>
      </c>
      <c r="D57" s="132">
        <v>877</v>
      </c>
      <c r="E57" s="133" t="s">
        <v>106</v>
      </c>
      <c r="F57" s="153">
        <v>37416765321</v>
      </c>
      <c r="G57" s="170">
        <v>0</v>
      </c>
    </row>
    <row r="58" spans="1:7" ht="12.75">
      <c r="A58">
        <v>52</v>
      </c>
      <c r="B58" s="20">
        <v>16</v>
      </c>
      <c r="C58" s="140" t="s">
        <v>384</v>
      </c>
      <c r="D58" s="132">
        <v>933</v>
      </c>
      <c r="E58" s="133" t="s">
        <v>483</v>
      </c>
      <c r="F58" s="153">
        <v>6189320000</v>
      </c>
      <c r="G58" s="170">
        <v>0</v>
      </c>
    </row>
    <row r="59" spans="1:7" ht="12.75">
      <c r="A59">
        <v>53</v>
      </c>
      <c r="B59" s="20">
        <v>17</v>
      </c>
      <c r="C59" s="140" t="s">
        <v>385</v>
      </c>
      <c r="D59" s="132">
        <v>311</v>
      </c>
      <c r="E59" s="133" t="s">
        <v>483</v>
      </c>
      <c r="F59" s="153">
        <v>18168150299</v>
      </c>
      <c r="G59" s="170">
        <v>0</v>
      </c>
    </row>
    <row r="60" spans="1:7" ht="22.5">
      <c r="A60">
        <v>54</v>
      </c>
      <c r="B60" s="20">
        <v>18</v>
      </c>
      <c r="C60" s="140" t="s">
        <v>362</v>
      </c>
      <c r="D60" s="132">
        <v>958</v>
      </c>
      <c r="E60" s="133" t="s">
        <v>165</v>
      </c>
      <c r="F60" s="153">
        <v>102000000</v>
      </c>
      <c r="G60" s="170">
        <v>0</v>
      </c>
    </row>
    <row r="61" spans="1:7" ht="22.5">
      <c r="A61">
        <v>55</v>
      </c>
      <c r="B61" s="20">
        <v>19</v>
      </c>
      <c r="C61" s="140" t="s">
        <v>386</v>
      </c>
      <c r="D61" s="132">
        <v>358</v>
      </c>
      <c r="E61" s="133" t="s">
        <v>491</v>
      </c>
      <c r="F61" s="153">
        <v>29667800981</v>
      </c>
      <c r="G61" s="170">
        <v>0</v>
      </c>
    </row>
    <row r="62" spans="1:7" ht="22.5">
      <c r="A62">
        <v>56</v>
      </c>
      <c r="B62" s="20">
        <v>20</v>
      </c>
      <c r="C62" s="140" t="s">
        <v>347</v>
      </c>
      <c r="D62" s="132">
        <v>711</v>
      </c>
      <c r="E62" s="133" t="s">
        <v>86</v>
      </c>
      <c r="F62" s="153">
        <v>495669000</v>
      </c>
      <c r="G62" s="170">
        <v>0</v>
      </c>
    </row>
    <row r="63" spans="1:7" ht="22.5">
      <c r="A63">
        <v>57</v>
      </c>
      <c r="B63" s="20">
        <v>21</v>
      </c>
      <c r="C63" s="140" t="s">
        <v>363</v>
      </c>
      <c r="D63" s="132">
        <v>690</v>
      </c>
      <c r="E63" s="133" t="s">
        <v>59</v>
      </c>
      <c r="F63" s="153">
        <v>12991646331</v>
      </c>
      <c r="G63" s="170">
        <v>0</v>
      </c>
    </row>
    <row r="64" spans="1:7" ht="22.5">
      <c r="A64">
        <v>58</v>
      </c>
      <c r="B64" s="20">
        <v>22</v>
      </c>
      <c r="C64" s="134" t="s">
        <v>346</v>
      </c>
      <c r="D64" s="135">
        <v>882</v>
      </c>
      <c r="E64" s="136" t="s">
        <v>111</v>
      </c>
      <c r="F64" s="151">
        <v>55112689646</v>
      </c>
      <c r="G64" s="169">
        <v>1</v>
      </c>
    </row>
    <row r="65" spans="1:7" ht="22.5">
      <c r="A65">
        <v>59</v>
      </c>
      <c r="B65" s="20">
        <v>23</v>
      </c>
      <c r="C65" s="140" t="s">
        <v>370</v>
      </c>
      <c r="D65" s="132">
        <v>746</v>
      </c>
      <c r="E65" s="133" t="s">
        <v>233</v>
      </c>
      <c r="F65" s="153">
        <v>8499957874</v>
      </c>
      <c r="G65" s="170">
        <v>0</v>
      </c>
    </row>
    <row r="66" spans="1:7" ht="22.5">
      <c r="A66">
        <v>60</v>
      </c>
      <c r="B66" s="20">
        <v>24</v>
      </c>
      <c r="C66" s="140" t="s">
        <v>346</v>
      </c>
      <c r="D66" s="132">
        <v>879</v>
      </c>
      <c r="E66" s="133" t="s">
        <v>108</v>
      </c>
      <c r="F66" s="153">
        <v>559076000</v>
      </c>
      <c r="G66" s="170">
        <v>0</v>
      </c>
    </row>
    <row r="67" spans="1:7" ht="22.5">
      <c r="A67">
        <v>61</v>
      </c>
      <c r="B67" s="20">
        <v>25</v>
      </c>
      <c r="C67" s="140" t="s">
        <v>374</v>
      </c>
      <c r="D67" s="132">
        <v>922</v>
      </c>
      <c r="E67" s="133" t="s">
        <v>331</v>
      </c>
      <c r="F67" s="153">
        <v>4603000000</v>
      </c>
      <c r="G67" s="170">
        <v>0</v>
      </c>
    </row>
    <row r="68" spans="1:7" ht="27.75">
      <c r="A68">
        <v>62</v>
      </c>
      <c r="B68" s="20">
        <v>26</v>
      </c>
      <c r="C68" s="140" t="s">
        <v>372</v>
      </c>
      <c r="D68" s="132">
        <v>198</v>
      </c>
      <c r="E68" s="133" t="s">
        <v>466</v>
      </c>
      <c r="F68" s="153">
        <v>4438732285</v>
      </c>
      <c r="G68" s="170">
        <v>0</v>
      </c>
    </row>
    <row r="69" spans="1:7" ht="22.5">
      <c r="A69">
        <v>63</v>
      </c>
      <c r="B69" s="20">
        <v>27</v>
      </c>
      <c r="C69" s="140" t="s">
        <v>374</v>
      </c>
      <c r="D69" s="132">
        <v>209</v>
      </c>
      <c r="E69" s="133" t="s">
        <v>470</v>
      </c>
      <c r="F69" s="153">
        <v>7437349584</v>
      </c>
      <c r="G69" s="170">
        <v>0</v>
      </c>
    </row>
    <row r="70" spans="1:7" ht="18.75">
      <c r="A70">
        <v>64</v>
      </c>
      <c r="B70" s="20">
        <v>28</v>
      </c>
      <c r="C70" s="134" t="s">
        <v>368</v>
      </c>
      <c r="D70" s="135">
        <v>326</v>
      </c>
      <c r="E70" s="136" t="s">
        <v>484</v>
      </c>
      <c r="F70" s="151">
        <v>115055000000</v>
      </c>
      <c r="G70" s="169">
        <v>1</v>
      </c>
    </row>
    <row r="71" spans="1:7" ht="12.75">
      <c r="A71">
        <v>65</v>
      </c>
      <c r="B71" s="20">
        <v>29</v>
      </c>
      <c r="C71" s="140" t="s">
        <v>381</v>
      </c>
      <c r="D71" s="132">
        <v>701</v>
      </c>
      <c r="E71" s="133" t="s">
        <v>74</v>
      </c>
      <c r="F71" s="153">
        <v>4543069084</v>
      </c>
      <c r="G71" s="170">
        <v>0</v>
      </c>
    </row>
    <row r="72" spans="1:7" ht="22.5">
      <c r="A72">
        <v>66</v>
      </c>
      <c r="B72" s="20">
        <v>30</v>
      </c>
      <c r="C72" s="140" t="s">
        <v>364</v>
      </c>
      <c r="D72" s="132">
        <v>857</v>
      </c>
      <c r="E72" s="133" t="s">
        <v>330</v>
      </c>
      <c r="F72" s="153">
        <v>7215670000</v>
      </c>
      <c r="G72" s="170">
        <v>0</v>
      </c>
    </row>
    <row r="73" spans="1:7" ht="22.5">
      <c r="A73">
        <v>67</v>
      </c>
      <c r="B73" s="20">
        <v>31</v>
      </c>
      <c r="C73" s="134" t="s">
        <v>343</v>
      </c>
      <c r="D73" s="135">
        <v>71</v>
      </c>
      <c r="E73" s="136" t="s">
        <v>451</v>
      </c>
      <c r="F73" s="151">
        <v>91337785727</v>
      </c>
      <c r="G73" s="169">
        <v>1</v>
      </c>
    </row>
    <row r="74" spans="1:7" ht="22.5">
      <c r="A74">
        <v>68</v>
      </c>
      <c r="B74" s="20">
        <v>32</v>
      </c>
      <c r="C74" s="140" t="s">
        <v>386</v>
      </c>
      <c r="D74" s="132">
        <v>364</v>
      </c>
      <c r="E74" s="133" t="s">
        <v>492</v>
      </c>
      <c r="F74" s="153">
        <v>292000000</v>
      </c>
      <c r="G74" s="170">
        <v>0</v>
      </c>
    </row>
    <row r="75" spans="1:7" ht="22.5">
      <c r="A75">
        <v>69</v>
      </c>
      <c r="B75" s="20">
        <v>33</v>
      </c>
      <c r="C75" s="140" t="s">
        <v>346</v>
      </c>
      <c r="D75" s="132">
        <v>948</v>
      </c>
      <c r="E75" s="133" t="s">
        <v>101</v>
      </c>
      <c r="F75" s="153">
        <v>23000000000</v>
      </c>
      <c r="G75" s="170">
        <v>0</v>
      </c>
    </row>
    <row r="76" spans="1:7" ht="22.5">
      <c r="A76">
        <v>70</v>
      </c>
      <c r="B76" s="20">
        <v>34</v>
      </c>
      <c r="C76" s="140" t="s">
        <v>346</v>
      </c>
      <c r="D76" s="132">
        <v>872</v>
      </c>
      <c r="E76" s="133" t="s">
        <v>101</v>
      </c>
      <c r="F76" s="153">
        <v>4727325000</v>
      </c>
      <c r="G76" s="170">
        <v>0</v>
      </c>
    </row>
    <row r="77" spans="1:7" ht="27.75">
      <c r="A77">
        <v>71</v>
      </c>
      <c r="B77" s="20">
        <v>35</v>
      </c>
      <c r="C77" s="140" t="s">
        <v>368</v>
      </c>
      <c r="D77" s="132">
        <v>272</v>
      </c>
      <c r="E77" s="133" t="s">
        <v>478</v>
      </c>
      <c r="F77" s="153">
        <v>3020133000</v>
      </c>
      <c r="G77" s="170">
        <v>0</v>
      </c>
    </row>
    <row r="78" spans="1:7" ht="18.75">
      <c r="A78">
        <v>72</v>
      </c>
      <c r="B78" s="20">
        <v>36</v>
      </c>
      <c r="C78" s="140" t="s">
        <v>385</v>
      </c>
      <c r="D78" s="132">
        <v>535</v>
      </c>
      <c r="E78" s="133" t="s">
        <v>37</v>
      </c>
      <c r="F78" s="153">
        <v>16590463861</v>
      </c>
      <c r="G78" s="170">
        <v>0</v>
      </c>
    </row>
    <row r="79" spans="1:7" ht="27.75">
      <c r="A79">
        <v>73</v>
      </c>
      <c r="B79" s="20">
        <v>37</v>
      </c>
      <c r="C79" s="140" t="s">
        <v>368</v>
      </c>
      <c r="D79" s="132">
        <v>6036</v>
      </c>
      <c r="E79" s="133" t="s">
        <v>179</v>
      </c>
      <c r="F79" s="153">
        <v>8449868732</v>
      </c>
      <c r="G79" s="170">
        <v>0</v>
      </c>
    </row>
    <row r="80" spans="1:7" ht="27.75">
      <c r="A80">
        <v>74</v>
      </c>
      <c r="B80" s="20">
        <v>1</v>
      </c>
      <c r="C80" s="140" t="s">
        <v>347</v>
      </c>
      <c r="D80" s="132">
        <v>734</v>
      </c>
      <c r="E80" s="133" t="s">
        <v>221</v>
      </c>
      <c r="F80" s="153">
        <v>12680458389</v>
      </c>
      <c r="G80" s="170">
        <v>0</v>
      </c>
    </row>
    <row r="81" spans="1:7" ht="27.75">
      <c r="A81">
        <v>75</v>
      </c>
      <c r="B81" s="20">
        <v>2</v>
      </c>
      <c r="C81" s="140" t="s">
        <v>386</v>
      </c>
      <c r="D81" s="132">
        <v>143</v>
      </c>
      <c r="E81" s="133" t="s">
        <v>460</v>
      </c>
      <c r="F81" s="153">
        <v>6850039128</v>
      </c>
      <c r="G81" s="170">
        <v>0</v>
      </c>
    </row>
    <row r="82" spans="1:7" ht="22.5">
      <c r="A82">
        <v>76</v>
      </c>
      <c r="B82" s="20">
        <v>3</v>
      </c>
      <c r="C82" s="140" t="s">
        <v>359</v>
      </c>
      <c r="D82" s="132">
        <v>793</v>
      </c>
      <c r="E82" s="133" t="s">
        <v>277</v>
      </c>
      <c r="F82" s="153">
        <v>8307930200</v>
      </c>
      <c r="G82" s="170">
        <v>0</v>
      </c>
    </row>
    <row r="83" spans="1:7" ht="22.5">
      <c r="A83">
        <v>77</v>
      </c>
      <c r="B83" s="20">
        <v>4</v>
      </c>
      <c r="C83" s="140" t="s">
        <v>374</v>
      </c>
      <c r="D83" s="132">
        <v>786</v>
      </c>
      <c r="E83" s="133" t="s">
        <v>270</v>
      </c>
      <c r="F83" s="153">
        <v>4437085878</v>
      </c>
      <c r="G83" s="170">
        <v>0</v>
      </c>
    </row>
    <row r="84" spans="1:7" ht="33.75">
      <c r="A84">
        <v>78</v>
      </c>
      <c r="B84" s="20">
        <v>5</v>
      </c>
      <c r="C84" s="134" t="s">
        <v>353</v>
      </c>
      <c r="D84" s="135">
        <v>21</v>
      </c>
      <c r="E84" s="135" t="s">
        <v>432</v>
      </c>
      <c r="F84" s="138">
        <v>59857411880</v>
      </c>
      <c r="G84" s="169">
        <v>1</v>
      </c>
    </row>
    <row r="85" spans="1:7" ht="33.75">
      <c r="A85">
        <v>79</v>
      </c>
      <c r="B85" s="20">
        <v>6</v>
      </c>
      <c r="C85" s="134" t="s">
        <v>353</v>
      </c>
      <c r="D85" s="135">
        <v>22</v>
      </c>
      <c r="E85" s="137" t="s">
        <v>433</v>
      </c>
      <c r="F85" s="138">
        <v>78386093794</v>
      </c>
      <c r="G85" s="169">
        <v>1</v>
      </c>
    </row>
    <row r="86" spans="1:7" ht="22.5">
      <c r="A86">
        <v>80</v>
      </c>
      <c r="B86" s="20">
        <v>7</v>
      </c>
      <c r="C86" s="134" t="s">
        <v>371</v>
      </c>
      <c r="D86" s="135">
        <v>379</v>
      </c>
      <c r="E86" s="136" t="s">
        <v>1</v>
      </c>
      <c r="F86" s="151">
        <v>92130000000</v>
      </c>
      <c r="G86" s="169">
        <v>1</v>
      </c>
    </row>
    <row r="87" spans="1:7" ht="22.5">
      <c r="A87">
        <v>81</v>
      </c>
      <c r="B87" s="20">
        <v>8</v>
      </c>
      <c r="C87" s="134" t="s">
        <v>361</v>
      </c>
      <c r="D87" s="135">
        <v>708</v>
      </c>
      <c r="E87" s="136" t="s">
        <v>81</v>
      </c>
      <c r="F87" s="151">
        <v>164069404254</v>
      </c>
      <c r="G87" s="169">
        <v>1</v>
      </c>
    </row>
    <row r="88" spans="1:7" ht="22.5">
      <c r="A88">
        <v>82</v>
      </c>
      <c r="B88" s="20">
        <v>9</v>
      </c>
      <c r="C88" s="134" t="s">
        <v>353</v>
      </c>
      <c r="D88" s="135">
        <v>7334</v>
      </c>
      <c r="E88" s="136" t="s">
        <v>192</v>
      </c>
      <c r="F88" s="151">
        <v>173613119208</v>
      </c>
      <c r="G88" s="169">
        <v>1</v>
      </c>
    </row>
    <row r="89" spans="1:7" ht="27.75">
      <c r="A89">
        <v>83</v>
      </c>
      <c r="B89" s="20">
        <v>10</v>
      </c>
      <c r="C89" s="134" t="s">
        <v>353</v>
      </c>
      <c r="D89" s="135">
        <v>68</v>
      </c>
      <c r="E89" s="136" t="s">
        <v>447</v>
      </c>
      <c r="F89" s="151">
        <v>154561422671</v>
      </c>
      <c r="G89" s="169">
        <v>1</v>
      </c>
    </row>
    <row r="90" spans="1:7" ht="27.75">
      <c r="A90">
        <v>84</v>
      </c>
      <c r="B90" s="20">
        <v>11</v>
      </c>
      <c r="C90" s="134" t="s">
        <v>353</v>
      </c>
      <c r="D90" s="135">
        <v>53</v>
      </c>
      <c r="E90" s="136" t="s">
        <v>442</v>
      </c>
      <c r="F90" s="151">
        <v>134218768316</v>
      </c>
      <c r="G90" s="169">
        <v>1</v>
      </c>
    </row>
    <row r="91" spans="1:7" ht="18.75">
      <c r="A91">
        <v>85</v>
      </c>
      <c r="B91" s="20">
        <v>12</v>
      </c>
      <c r="C91" s="140" t="s">
        <v>382</v>
      </c>
      <c r="D91" s="132">
        <v>695</v>
      </c>
      <c r="E91" s="133" t="s">
        <v>67</v>
      </c>
      <c r="F91" s="153">
        <v>5766000000</v>
      </c>
      <c r="G91" s="170">
        <v>0</v>
      </c>
    </row>
    <row r="92" spans="1:7" ht="22.5">
      <c r="A92">
        <v>86</v>
      </c>
      <c r="B92" s="20">
        <v>13</v>
      </c>
      <c r="C92" s="265" t="s">
        <v>352</v>
      </c>
      <c r="D92" s="266">
        <v>739</v>
      </c>
      <c r="E92" s="267" t="s">
        <v>225</v>
      </c>
      <c r="F92" s="268">
        <v>701181063059</v>
      </c>
      <c r="G92" s="269">
        <v>5</v>
      </c>
    </row>
    <row r="93" spans="1:7" ht="18.75">
      <c r="A93">
        <v>87</v>
      </c>
      <c r="B93" s="20">
        <v>14</v>
      </c>
      <c r="C93" s="140" t="s">
        <v>355</v>
      </c>
      <c r="D93" s="132">
        <v>417</v>
      </c>
      <c r="E93" s="133" t="s">
        <v>16</v>
      </c>
      <c r="F93" s="153">
        <v>29932379997</v>
      </c>
      <c r="G93" s="170">
        <v>0</v>
      </c>
    </row>
    <row r="94" spans="1:7" ht="18.75">
      <c r="A94">
        <v>88</v>
      </c>
      <c r="B94" s="20">
        <v>15</v>
      </c>
      <c r="C94" s="140" t="s">
        <v>367</v>
      </c>
      <c r="D94" s="132">
        <v>820</v>
      </c>
      <c r="E94" s="133" t="s">
        <v>303</v>
      </c>
      <c r="F94" s="153">
        <v>39633118767</v>
      </c>
      <c r="G94" s="170">
        <v>0</v>
      </c>
    </row>
    <row r="95" spans="1:7" ht="18.75">
      <c r="A95">
        <v>89</v>
      </c>
      <c r="B95" s="20">
        <v>16</v>
      </c>
      <c r="C95" s="134" t="s">
        <v>367</v>
      </c>
      <c r="D95" s="135">
        <v>574</v>
      </c>
      <c r="E95" s="136" t="s">
        <v>39</v>
      </c>
      <c r="F95" s="151">
        <v>48417552103</v>
      </c>
      <c r="G95" s="169">
        <v>1</v>
      </c>
    </row>
    <row r="96" spans="1:7" ht="12.75">
      <c r="A96">
        <v>90</v>
      </c>
      <c r="B96" s="20">
        <v>17</v>
      </c>
      <c r="C96" s="140" t="s">
        <v>344</v>
      </c>
      <c r="D96" s="132">
        <v>770</v>
      </c>
      <c r="E96" s="133" t="s">
        <v>255</v>
      </c>
      <c r="F96" s="153">
        <v>2920000000</v>
      </c>
      <c r="G96" s="170">
        <v>0</v>
      </c>
    </row>
    <row r="97" spans="1:7" ht="27.75">
      <c r="A97">
        <v>91</v>
      </c>
      <c r="B97" s="20">
        <v>18</v>
      </c>
      <c r="C97" s="140" t="s">
        <v>367</v>
      </c>
      <c r="D97" s="132">
        <v>826</v>
      </c>
      <c r="E97" s="133" t="s">
        <v>309</v>
      </c>
      <c r="F97" s="153">
        <v>17145098366</v>
      </c>
      <c r="G97" s="170">
        <v>0</v>
      </c>
    </row>
    <row r="98" spans="1:7" ht="12.75">
      <c r="A98">
        <v>92</v>
      </c>
      <c r="B98" s="20">
        <v>19</v>
      </c>
      <c r="C98" s="140" t="s">
        <v>381</v>
      </c>
      <c r="D98" s="132">
        <v>703</v>
      </c>
      <c r="E98" s="133" t="s">
        <v>77</v>
      </c>
      <c r="F98" s="153">
        <v>21103430055</v>
      </c>
      <c r="G98" s="170">
        <v>0</v>
      </c>
    </row>
    <row r="99" spans="1:7" ht="18.75">
      <c r="A99">
        <v>93</v>
      </c>
      <c r="B99" s="20">
        <v>20</v>
      </c>
      <c r="C99" s="140" t="s">
        <v>379</v>
      </c>
      <c r="D99" s="132">
        <v>830</v>
      </c>
      <c r="E99" s="133" t="s">
        <v>313</v>
      </c>
      <c r="F99" s="153">
        <v>23782806666</v>
      </c>
      <c r="G99" s="170">
        <v>0</v>
      </c>
    </row>
    <row r="100" spans="1:7" ht="18.75">
      <c r="A100">
        <v>94</v>
      </c>
      <c r="B100" s="20">
        <v>21</v>
      </c>
      <c r="C100" s="140" t="s">
        <v>381</v>
      </c>
      <c r="D100" s="132">
        <v>698</v>
      </c>
      <c r="E100" s="133" t="s">
        <v>71</v>
      </c>
      <c r="F100" s="153">
        <v>2811387323</v>
      </c>
      <c r="G100" s="170">
        <v>0</v>
      </c>
    </row>
    <row r="101" spans="1:7" ht="36.75">
      <c r="A101">
        <v>95</v>
      </c>
      <c r="B101" s="20">
        <v>22</v>
      </c>
      <c r="C101" s="140" t="s">
        <v>385</v>
      </c>
      <c r="D101" s="132">
        <v>717</v>
      </c>
      <c r="E101" s="133" t="s">
        <v>206</v>
      </c>
      <c r="F101" s="153">
        <v>3442853156</v>
      </c>
      <c r="G101" s="170">
        <v>0</v>
      </c>
    </row>
    <row r="102" spans="1:7" ht="27.75">
      <c r="A102">
        <v>96</v>
      </c>
      <c r="B102" s="20">
        <v>23</v>
      </c>
      <c r="C102" s="140" t="s">
        <v>385</v>
      </c>
      <c r="D102" s="132">
        <v>726</v>
      </c>
      <c r="E102" s="133" t="s">
        <v>213</v>
      </c>
      <c r="F102" s="153">
        <v>653083153</v>
      </c>
      <c r="G102" s="170">
        <v>0</v>
      </c>
    </row>
    <row r="103" spans="1:7" ht="22.5">
      <c r="A103">
        <v>97</v>
      </c>
      <c r="B103" s="20">
        <v>24</v>
      </c>
      <c r="C103" s="140" t="s">
        <v>361</v>
      </c>
      <c r="D103" s="132">
        <v>867</v>
      </c>
      <c r="E103" s="133" t="s">
        <v>95</v>
      </c>
      <c r="F103" s="153">
        <v>1611000000</v>
      </c>
      <c r="G103" s="170">
        <v>0</v>
      </c>
    </row>
    <row r="104" spans="1:7" ht="18.75">
      <c r="A104">
        <v>98</v>
      </c>
      <c r="B104" s="20">
        <v>25</v>
      </c>
      <c r="C104" s="140" t="s">
        <v>379</v>
      </c>
      <c r="D104" s="132">
        <v>601</v>
      </c>
      <c r="E104" s="133" t="s">
        <v>45</v>
      </c>
      <c r="F104" s="153">
        <f>SUBTOTAL(9,N104:N105)</f>
        <v>0</v>
      </c>
      <c r="G104" s="170">
        <v>0</v>
      </c>
    </row>
    <row r="105" spans="1:7" ht="27.75">
      <c r="A105">
        <v>99</v>
      </c>
      <c r="B105" s="20">
        <v>26</v>
      </c>
      <c r="C105" s="140" t="s">
        <v>367</v>
      </c>
      <c r="D105" s="132">
        <v>956</v>
      </c>
      <c r="E105" s="133" t="s">
        <v>163</v>
      </c>
      <c r="F105" s="153">
        <v>5216900000</v>
      </c>
      <c r="G105" s="170">
        <v>0</v>
      </c>
    </row>
    <row r="106" spans="1:7" ht="22.5">
      <c r="A106">
        <v>100</v>
      </c>
      <c r="B106" s="20">
        <v>27</v>
      </c>
      <c r="C106" s="140" t="s">
        <v>362</v>
      </c>
      <c r="D106" s="132">
        <v>912</v>
      </c>
      <c r="E106" s="133" t="s">
        <v>135</v>
      </c>
      <c r="F106" s="153">
        <v>511000000</v>
      </c>
      <c r="G106" s="170">
        <v>0</v>
      </c>
    </row>
    <row r="107" spans="1:7" ht="12.75">
      <c r="A107">
        <v>101</v>
      </c>
      <c r="B107" s="20">
        <v>28</v>
      </c>
      <c r="C107" s="140" t="s">
        <v>382</v>
      </c>
      <c r="D107" s="132">
        <v>697</v>
      </c>
      <c r="E107" s="133" t="s">
        <v>69</v>
      </c>
      <c r="F107" s="153">
        <v>3984200000</v>
      </c>
      <c r="G107" s="170">
        <v>0</v>
      </c>
    </row>
    <row r="108" spans="1:7" ht="18.75">
      <c r="A108">
        <v>102</v>
      </c>
      <c r="B108" s="20">
        <v>29</v>
      </c>
      <c r="C108" s="134" t="s">
        <v>373</v>
      </c>
      <c r="D108" s="135">
        <v>725</v>
      </c>
      <c r="E108" s="136" t="s">
        <v>212</v>
      </c>
      <c r="F108" s="151">
        <v>190771382749</v>
      </c>
      <c r="G108" s="169">
        <v>1</v>
      </c>
    </row>
    <row r="109" spans="1:7" ht="27.75">
      <c r="A109">
        <v>103</v>
      </c>
      <c r="B109" s="20">
        <v>30</v>
      </c>
      <c r="C109" s="140" t="s">
        <v>366</v>
      </c>
      <c r="D109" s="132">
        <v>774</v>
      </c>
      <c r="E109" s="133" t="s">
        <v>260</v>
      </c>
      <c r="F109" s="153">
        <v>30000000</v>
      </c>
      <c r="G109" s="170">
        <v>0</v>
      </c>
    </row>
    <row r="110" spans="1:7" ht="33.75">
      <c r="A110">
        <v>104</v>
      </c>
      <c r="B110" s="20">
        <v>31</v>
      </c>
      <c r="C110" s="140" t="s">
        <v>341</v>
      </c>
      <c r="D110" s="132">
        <v>6</v>
      </c>
      <c r="E110" s="144" t="s">
        <v>423</v>
      </c>
      <c r="F110" s="146">
        <v>6374627678</v>
      </c>
      <c r="G110" s="170">
        <v>0</v>
      </c>
    </row>
    <row r="111" spans="1:7" ht="18.75">
      <c r="A111">
        <v>105</v>
      </c>
      <c r="B111" s="20">
        <v>32</v>
      </c>
      <c r="C111" s="140" t="s">
        <v>338</v>
      </c>
      <c r="D111" s="132">
        <v>691</v>
      </c>
      <c r="E111" s="133" t="s">
        <v>60</v>
      </c>
      <c r="F111" s="153">
        <v>32360744661</v>
      </c>
      <c r="G111" s="170">
        <v>0</v>
      </c>
    </row>
    <row r="112" spans="1:7" ht="22.5">
      <c r="A112">
        <v>106</v>
      </c>
      <c r="B112" s="20">
        <v>33</v>
      </c>
      <c r="C112" s="265" t="s">
        <v>352</v>
      </c>
      <c r="D112" s="266">
        <v>735</v>
      </c>
      <c r="E112" s="267" t="s">
        <v>222</v>
      </c>
      <c r="F112" s="268">
        <v>1319981187633</v>
      </c>
      <c r="G112" s="269">
        <v>5</v>
      </c>
    </row>
    <row r="113" spans="1:7" ht="18.75">
      <c r="A113">
        <v>107</v>
      </c>
      <c r="B113" s="20">
        <v>34</v>
      </c>
      <c r="C113" s="140" t="s">
        <v>368</v>
      </c>
      <c r="D113" s="132">
        <v>7377</v>
      </c>
      <c r="E113" s="133" t="s">
        <v>194</v>
      </c>
      <c r="F113" s="153">
        <v>8268754902</v>
      </c>
      <c r="G113" s="170">
        <v>0</v>
      </c>
    </row>
    <row r="114" spans="1:7" ht="18.75">
      <c r="A114">
        <v>108</v>
      </c>
      <c r="B114" s="20">
        <v>35</v>
      </c>
      <c r="C114" s="140" t="s">
        <v>369</v>
      </c>
      <c r="D114" s="132">
        <v>731</v>
      </c>
      <c r="E114" s="133" t="s">
        <v>218</v>
      </c>
      <c r="F114" s="153">
        <v>15324120948</v>
      </c>
      <c r="G114" s="170">
        <v>0</v>
      </c>
    </row>
    <row r="115" spans="1:8" ht="18.75">
      <c r="A115">
        <v>109</v>
      </c>
      <c r="B115" s="20">
        <v>36</v>
      </c>
      <c r="C115" s="265" t="s">
        <v>349</v>
      </c>
      <c r="D115" s="266">
        <v>810</v>
      </c>
      <c r="E115" s="267" t="s">
        <v>294</v>
      </c>
      <c r="F115" s="268">
        <v>894386513378</v>
      </c>
      <c r="G115" s="269">
        <v>5</v>
      </c>
      <c r="H115" s="50">
        <f>+A115/A370</f>
        <v>0.29945054945054944</v>
      </c>
    </row>
    <row r="116" spans="1:7" ht="22.5">
      <c r="A116">
        <v>110</v>
      </c>
      <c r="B116" s="2">
        <v>1</v>
      </c>
      <c r="C116" s="140" t="s">
        <v>371</v>
      </c>
      <c r="D116" s="132">
        <v>389</v>
      </c>
      <c r="E116" s="133" t="s">
        <v>6</v>
      </c>
      <c r="F116" s="153">
        <v>14001856782</v>
      </c>
      <c r="G116" s="2">
        <v>0</v>
      </c>
    </row>
    <row r="117" spans="1:7" ht="18.75">
      <c r="A117">
        <v>111</v>
      </c>
      <c r="B117" s="2">
        <v>2</v>
      </c>
      <c r="C117" s="140" t="s">
        <v>360</v>
      </c>
      <c r="D117" s="132">
        <v>685</v>
      </c>
      <c r="E117" s="133" t="s">
        <v>54</v>
      </c>
      <c r="F117" s="153">
        <v>29319978342</v>
      </c>
      <c r="G117" s="2">
        <v>0</v>
      </c>
    </row>
    <row r="118" spans="1:7" ht="18.75">
      <c r="A118">
        <v>112</v>
      </c>
      <c r="B118" s="2">
        <v>3</v>
      </c>
      <c r="C118" s="140" t="s">
        <v>360</v>
      </c>
      <c r="D118" s="132">
        <v>684</v>
      </c>
      <c r="E118" s="133" t="s">
        <v>54</v>
      </c>
      <c r="F118" s="153">
        <v>13793565546</v>
      </c>
      <c r="G118" s="2">
        <v>0</v>
      </c>
    </row>
    <row r="119" spans="1:7" ht="18.75">
      <c r="A119">
        <v>113</v>
      </c>
      <c r="B119" s="2">
        <v>4</v>
      </c>
      <c r="C119" s="265" t="s">
        <v>349</v>
      </c>
      <c r="D119" s="266">
        <v>809</v>
      </c>
      <c r="E119" s="267" t="s">
        <v>293</v>
      </c>
      <c r="F119" s="268">
        <v>3300859181114</v>
      </c>
      <c r="G119" s="270">
        <v>5</v>
      </c>
    </row>
    <row r="120" spans="1:7" ht="22.5">
      <c r="A120">
        <v>114</v>
      </c>
      <c r="B120" s="2">
        <v>5</v>
      </c>
      <c r="C120" s="140" t="s">
        <v>340</v>
      </c>
      <c r="D120" s="132">
        <v>892</v>
      </c>
      <c r="E120" s="133" t="s">
        <v>121</v>
      </c>
      <c r="F120" s="153">
        <v>37084205000</v>
      </c>
      <c r="G120" s="2">
        <v>0</v>
      </c>
    </row>
    <row r="121" spans="1:7" ht="36.75">
      <c r="A121">
        <v>115</v>
      </c>
      <c r="B121" s="2">
        <v>6</v>
      </c>
      <c r="C121" s="140" t="s">
        <v>379</v>
      </c>
      <c r="D121" s="132">
        <v>838</v>
      </c>
      <c r="E121" s="133" t="s">
        <v>321</v>
      </c>
      <c r="F121" s="153">
        <v>20901000000</v>
      </c>
      <c r="G121" s="2">
        <v>0</v>
      </c>
    </row>
    <row r="122" spans="1:7" ht="22.5">
      <c r="A122">
        <v>116</v>
      </c>
      <c r="B122" s="2">
        <v>7</v>
      </c>
      <c r="C122" s="141" t="s">
        <v>352</v>
      </c>
      <c r="D122" s="142">
        <v>756</v>
      </c>
      <c r="E122" s="143" t="s">
        <v>242</v>
      </c>
      <c r="F122" s="154">
        <v>2320480000</v>
      </c>
      <c r="G122" s="2">
        <v>0</v>
      </c>
    </row>
    <row r="123" spans="1:7" ht="18.75">
      <c r="A123">
        <v>117</v>
      </c>
      <c r="B123" s="2">
        <v>8</v>
      </c>
      <c r="C123" s="140" t="s">
        <v>355</v>
      </c>
      <c r="D123" s="132">
        <v>806</v>
      </c>
      <c r="E123" s="133" t="s">
        <v>290</v>
      </c>
      <c r="F123" s="153">
        <v>4189346000</v>
      </c>
      <c r="G123" s="2">
        <v>0</v>
      </c>
    </row>
    <row r="124" spans="1:7" ht="22.5">
      <c r="A124">
        <v>118</v>
      </c>
      <c r="B124" s="2">
        <v>9</v>
      </c>
      <c r="C124" s="134" t="s">
        <v>363</v>
      </c>
      <c r="D124" s="135">
        <v>736</v>
      </c>
      <c r="E124" s="136" t="s">
        <v>223</v>
      </c>
      <c r="F124" s="151">
        <v>119236283089</v>
      </c>
      <c r="G124" s="139">
        <v>1</v>
      </c>
    </row>
    <row r="125" spans="1:7" ht="22.5">
      <c r="A125">
        <v>119</v>
      </c>
      <c r="B125" s="2">
        <v>10</v>
      </c>
      <c r="C125" s="134" t="s">
        <v>371</v>
      </c>
      <c r="D125" s="135">
        <v>4149</v>
      </c>
      <c r="E125" s="136" t="s">
        <v>176</v>
      </c>
      <c r="F125" s="151">
        <v>48732448691</v>
      </c>
      <c r="G125" s="139">
        <v>1</v>
      </c>
    </row>
    <row r="126" spans="1:7" ht="22.5">
      <c r="A126">
        <v>120</v>
      </c>
      <c r="B126" s="2">
        <v>11</v>
      </c>
      <c r="C126" s="140" t="s">
        <v>371</v>
      </c>
      <c r="D126" s="132">
        <v>4150</v>
      </c>
      <c r="E126" s="133" t="s">
        <v>177</v>
      </c>
      <c r="F126" s="153">
        <v>23220750000</v>
      </c>
      <c r="G126" s="2">
        <v>0</v>
      </c>
    </row>
    <row r="127" spans="1:7" ht="22.5">
      <c r="A127">
        <v>121</v>
      </c>
      <c r="B127" s="2">
        <v>12</v>
      </c>
      <c r="C127" s="140" t="s">
        <v>362</v>
      </c>
      <c r="D127" s="132">
        <v>7032</v>
      </c>
      <c r="E127" s="133" t="s">
        <v>181</v>
      </c>
      <c r="F127" s="153">
        <v>2007585520</v>
      </c>
      <c r="G127" s="2">
        <v>0</v>
      </c>
    </row>
    <row r="128" spans="1:7" ht="22.5">
      <c r="A128">
        <v>122</v>
      </c>
      <c r="B128" s="2">
        <v>13</v>
      </c>
      <c r="C128" s="140" t="s">
        <v>362</v>
      </c>
      <c r="D128" s="132">
        <v>910</v>
      </c>
      <c r="E128" s="133" t="s">
        <v>134</v>
      </c>
      <c r="F128" s="153">
        <v>8112000000</v>
      </c>
      <c r="G128" s="2">
        <v>0</v>
      </c>
    </row>
    <row r="129" spans="1:7" ht="22.5">
      <c r="A129">
        <v>123</v>
      </c>
      <c r="B129" s="2">
        <v>14</v>
      </c>
      <c r="C129" s="140" t="s">
        <v>364</v>
      </c>
      <c r="D129" s="132">
        <v>856</v>
      </c>
      <c r="E129" s="133" t="s">
        <v>329</v>
      </c>
      <c r="F129" s="153">
        <v>417011000</v>
      </c>
      <c r="G129" s="2">
        <v>0</v>
      </c>
    </row>
    <row r="130" spans="1:7" ht="22.5">
      <c r="A130">
        <v>124</v>
      </c>
      <c r="B130" s="2">
        <v>15</v>
      </c>
      <c r="C130" s="265" t="s">
        <v>340</v>
      </c>
      <c r="D130" s="266">
        <v>900</v>
      </c>
      <c r="E130" s="267" t="s">
        <v>127</v>
      </c>
      <c r="F130" s="268">
        <v>469116156946</v>
      </c>
      <c r="G130" s="270">
        <v>5</v>
      </c>
    </row>
    <row r="131" spans="1:7" ht="22.5">
      <c r="A131">
        <v>125</v>
      </c>
      <c r="B131" s="2">
        <v>16</v>
      </c>
      <c r="C131" s="140" t="s">
        <v>350</v>
      </c>
      <c r="D131" s="132">
        <v>939</v>
      </c>
      <c r="E131" s="133" t="s">
        <v>149</v>
      </c>
      <c r="F131" s="153">
        <v>160000000</v>
      </c>
      <c r="G131" s="2">
        <v>0</v>
      </c>
    </row>
    <row r="132" spans="1:7" ht="22.5">
      <c r="A132">
        <v>126</v>
      </c>
      <c r="B132" s="2">
        <v>17</v>
      </c>
      <c r="C132" s="134" t="s">
        <v>340</v>
      </c>
      <c r="D132" s="135">
        <v>888</v>
      </c>
      <c r="E132" s="136" t="s">
        <v>117</v>
      </c>
      <c r="F132" s="151">
        <v>54027386000</v>
      </c>
      <c r="G132" s="139">
        <v>1</v>
      </c>
    </row>
    <row r="133" spans="1:7" ht="27.75">
      <c r="A133">
        <v>127</v>
      </c>
      <c r="B133" s="2">
        <v>18</v>
      </c>
      <c r="C133" s="140" t="s">
        <v>350</v>
      </c>
      <c r="D133" s="132">
        <v>692</v>
      </c>
      <c r="E133" s="133" t="s">
        <v>62</v>
      </c>
      <c r="F133" s="153">
        <v>13719458141</v>
      </c>
      <c r="G133" s="2">
        <v>0</v>
      </c>
    </row>
    <row r="134" spans="1:7" ht="12.75">
      <c r="A134">
        <v>128</v>
      </c>
      <c r="B134" s="2">
        <v>19</v>
      </c>
      <c r="C134" s="134" t="s">
        <v>355</v>
      </c>
      <c r="D134" s="135">
        <v>804</v>
      </c>
      <c r="E134" s="136" t="s">
        <v>288</v>
      </c>
      <c r="F134" s="151">
        <v>48594470676</v>
      </c>
      <c r="G134" s="139">
        <v>1</v>
      </c>
    </row>
    <row r="135" spans="1:7" ht="18.75">
      <c r="A135">
        <v>129</v>
      </c>
      <c r="B135" s="2">
        <v>20</v>
      </c>
      <c r="C135" s="140" t="s">
        <v>381</v>
      </c>
      <c r="D135" s="132">
        <v>699</v>
      </c>
      <c r="E135" s="133" t="s">
        <v>72</v>
      </c>
      <c r="F135" s="153">
        <v>3737956000</v>
      </c>
      <c r="G135" s="2">
        <v>0</v>
      </c>
    </row>
    <row r="136" spans="1:7" ht="18.75">
      <c r="A136">
        <v>130</v>
      </c>
      <c r="B136" s="2">
        <v>21</v>
      </c>
      <c r="C136" s="140" t="s">
        <v>385</v>
      </c>
      <c r="D136" s="132">
        <v>796</v>
      </c>
      <c r="E136" s="133" t="s">
        <v>280</v>
      </c>
      <c r="F136" s="153">
        <v>601583005</v>
      </c>
      <c r="G136" s="2">
        <v>0</v>
      </c>
    </row>
    <row r="137" spans="1:7" ht="27.75">
      <c r="A137">
        <v>131</v>
      </c>
      <c r="B137" s="2">
        <v>22</v>
      </c>
      <c r="C137" s="140" t="s">
        <v>385</v>
      </c>
      <c r="D137" s="132">
        <v>798</v>
      </c>
      <c r="E137" s="133" t="s">
        <v>282</v>
      </c>
      <c r="F137" s="153">
        <v>749631276</v>
      </c>
      <c r="G137" s="2">
        <v>0</v>
      </c>
    </row>
    <row r="138" spans="1:7" ht="27.75">
      <c r="A138">
        <v>132</v>
      </c>
      <c r="B138" s="2">
        <v>23</v>
      </c>
      <c r="C138" s="134" t="s">
        <v>367</v>
      </c>
      <c r="D138" s="135">
        <v>819</v>
      </c>
      <c r="E138" s="136" t="s">
        <v>302</v>
      </c>
      <c r="F138" s="151">
        <v>53928585821</v>
      </c>
      <c r="G138" s="139">
        <v>1</v>
      </c>
    </row>
    <row r="139" spans="1:7" ht="27.75">
      <c r="A139">
        <v>133</v>
      </c>
      <c r="B139" s="2">
        <v>24</v>
      </c>
      <c r="C139" s="134" t="s">
        <v>363</v>
      </c>
      <c r="D139" s="135">
        <v>748</v>
      </c>
      <c r="E139" s="136" t="s">
        <v>494</v>
      </c>
      <c r="F139" s="151">
        <v>76039900000</v>
      </c>
      <c r="G139" s="139">
        <v>1</v>
      </c>
    </row>
    <row r="140" spans="1:7" ht="22.5">
      <c r="A140">
        <v>134</v>
      </c>
      <c r="B140" s="2">
        <v>25</v>
      </c>
      <c r="C140" s="140" t="s">
        <v>362</v>
      </c>
      <c r="D140" s="132">
        <v>477</v>
      </c>
      <c r="E140" s="133" t="s">
        <v>30</v>
      </c>
      <c r="F140" s="153">
        <v>929790000</v>
      </c>
      <c r="G140" s="2">
        <v>0</v>
      </c>
    </row>
    <row r="141" spans="1:7" ht="18.75">
      <c r="A141">
        <v>135</v>
      </c>
      <c r="B141" s="2">
        <v>26</v>
      </c>
      <c r="C141" s="140" t="s">
        <v>373</v>
      </c>
      <c r="D141" s="132">
        <v>604</v>
      </c>
      <c r="E141" s="133" t="s">
        <v>47</v>
      </c>
      <c r="F141" s="153">
        <v>22692517000</v>
      </c>
      <c r="G141" s="2">
        <v>0</v>
      </c>
    </row>
    <row r="142" spans="1:7" ht="36.75">
      <c r="A142">
        <v>136</v>
      </c>
      <c r="B142" s="2">
        <v>27</v>
      </c>
      <c r="C142" s="140" t="s">
        <v>374</v>
      </c>
      <c r="D142" s="132">
        <v>755</v>
      </c>
      <c r="E142" s="133" t="s">
        <v>241</v>
      </c>
      <c r="F142" s="153">
        <v>906683167</v>
      </c>
      <c r="G142" s="2">
        <v>0</v>
      </c>
    </row>
    <row r="143" spans="1:7" ht="18.75">
      <c r="A143">
        <v>137</v>
      </c>
      <c r="B143" s="2">
        <v>28</v>
      </c>
      <c r="C143" s="140" t="s">
        <v>385</v>
      </c>
      <c r="D143" s="132">
        <v>805</v>
      </c>
      <c r="E143" s="133" t="s">
        <v>289</v>
      </c>
      <c r="F143" s="153">
        <v>249503072</v>
      </c>
      <c r="G143" s="2">
        <v>0</v>
      </c>
    </row>
    <row r="144" spans="1:7" ht="18.75">
      <c r="A144">
        <v>138</v>
      </c>
      <c r="B144" s="2">
        <v>29</v>
      </c>
      <c r="C144" s="140" t="s">
        <v>355</v>
      </c>
      <c r="D144" s="132">
        <v>808</v>
      </c>
      <c r="E144" s="133" t="s">
        <v>292</v>
      </c>
      <c r="F144" s="153">
        <v>15535292902</v>
      </c>
      <c r="G144" s="2">
        <v>0</v>
      </c>
    </row>
    <row r="145" spans="1:7" ht="18.75">
      <c r="A145">
        <v>139</v>
      </c>
      <c r="B145" s="2">
        <v>30</v>
      </c>
      <c r="C145" s="140" t="s">
        <v>381</v>
      </c>
      <c r="D145" s="132">
        <v>728</v>
      </c>
      <c r="E145" s="133" t="s">
        <v>214</v>
      </c>
      <c r="F145" s="153">
        <v>21367326748</v>
      </c>
      <c r="G145" s="2">
        <v>0</v>
      </c>
    </row>
    <row r="146" spans="1:7" ht="18.75">
      <c r="A146">
        <v>140</v>
      </c>
      <c r="B146" s="2">
        <v>31</v>
      </c>
      <c r="C146" s="140" t="s">
        <v>379</v>
      </c>
      <c r="D146" s="132">
        <v>823</v>
      </c>
      <c r="E146" s="133" t="s">
        <v>306</v>
      </c>
      <c r="F146" s="153">
        <v>30735475708</v>
      </c>
      <c r="G146" s="2">
        <v>0</v>
      </c>
    </row>
    <row r="147" spans="1:7" ht="12.75">
      <c r="A147">
        <v>141</v>
      </c>
      <c r="B147" s="2">
        <v>32</v>
      </c>
      <c r="C147" s="140" t="s">
        <v>356</v>
      </c>
      <c r="D147" s="132">
        <v>348</v>
      </c>
      <c r="E147" s="133" t="s">
        <v>489</v>
      </c>
      <c r="F147" s="153">
        <v>20602996538</v>
      </c>
      <c r="G147" s="2">
        <v>0</v>
      </c>
    </row>
    <row r="148" spans="1:7" ht="22.5">
      <c r="A148">
        <v>142</v>
      </c>
      <c r="B148" s="2">
        <v>33</v>
      </c>
      <c r="C148" s="134" t="s">
        <v>340</v>
      </c>
      <c r="D148" s="135">
        <v>905</v>
      </c>
      <c r="E148" s="136" t="s">
        <v>130</v>
      </c>
      <c r="F148" s="151">
        <v>132977679000</v>
      </c>
      <c r="G148" s="139">
        <v>1</v>
      </c>
    </row>
    <row r="149" spans="1:7" ht="22.5">
      <c r="A149">
        <v>143</v>
      </c>
      <c r="B149" s="2">
        <v>34</v>
      </c>
      <c r="C149" s="134" t="s">
        <v>353</v>
      </c>
      <c r="D149" s="135">
        <v>55</v>
      </c>
      <c r="E149" s="136" t="s">
        <v>444</v>
      </c>
      <c r="F149" s="151">
        <v>177691515105</v>
      </c>
      <c r="G149" s="139">
        <v>1</v>
      </c>
    </row>
    <row r="150" spans="1:7" ht="27.75">
      <c r="A150">
        <v>144</v>
      </c>
      <c r="B150" s="2">
        <v>35</v>
      </c>
      <c r="C150" s="140" t="s">
        <v>359</v>
      </c>
      <c r="D150" s="132">
        <v>790</v>
      </c>
      <c r="E150" s="133" t="s">
        <v>274</v>
      </c>
      <c r="F150" s="153">
        <v>15857634901</v>
      </c>
      <c r="G150" s="2">
        <v>0</v>
      </c>
    </row>
    <row r="151" spans="1:7" ht="36.75">
      <c r="A151">
        <v>145</v>
      </c>
      <c r="B151" s="2">
        <v>36</v>
      </c>
      <c r="C151" s="140" t="s">
        <v>387</v>
      </c>
      <c r="D151" s="132">
        <v>723</v>
      </c>
      <c r="E151" s="133" t="s">
        <v>455</v>
      </c>
      <c r="F151" s="153">
        <v>1559700000</v>
      </c>
      <c r="G151" s="2">
        <v>0</v>
      </c>
    </row>
    <row r="152" spans="1:7" ht="18.75">
      <c r="A152">
        <v>146</v>
      </c>
      <c r="B152" s="2">
        <v>37</v>
      </c>
      <c r="C152" s="140" t="s">
        <v>344</v>
      </c>
      <c r="D152" s="132">
        <v>776</v>
      </c>
      <c r="E152" s="133" t="s">
        <v>262</v>
      </c>
      <c r="F152" s="153">
        <v>27560000000</v>
      </c>
      <c r="G152" s="2">
        <v>0</v>
      </c>
    </row>
    <row r="153" spans="1:7" ht="18.75">
      <c r="A153">
        <v>147</v>
      </c>
      <c r="B153" s="2">
        <v>1</v>
      </c>
      <c r="C153" s="140" t="s">
        <v>367</v>
      </c>
      <c r="D153" s="132">
        <v>844</v>
      </c>
      <c r="E153" s="133" t="s">
        <v>426</v>
      </c>
      <c r="F153" s="153">
        <v>24561280000</v>
      </c>
      <c r="G153" s="2">
        <v>0</v>
      </c>
    </row>
    <row r="154" spans="1:7" ht="27.75">
      <c r="A154">
        <v>148</v>
      </c>
      <c r="B154" s="2">
        <v>2</v>
      </c>
      <c r="C154" s="140" t="s">
        <v>368</v>
      </c>
      <c r="D154" s="132">
        <v>687</v>
      </c>
      <c r="E154" s="133" t="s">
        <v>56</v>
      </c>
      <c r="F154" s="153">
        <v>1677417552</v>
      </c>
      <c r="G154" s="2">
        <v>0</v>
      </c>
    </row>
    <row r="155" spans="1:7" ht="36.75">
      <c r="A155">
        <v>149</v>
      </c>
      <c r="B155" s="2">
        <v>3</v>
      </c>
      <c r="C155" s="134" t="s">
        <v>367</v>
      </c>
      <c r="D155" s="135">
        <v>821</v>
      </c>
      <c r="E155" s="136" t="s">
        <v>304</v>
      </c>
      <c r="F155" s="151">
        <v>182153628051</v>
      </c>
      <c r="G155" s="139">
        <v>1</v>
      </c>
    </row>
    <row r="156" spans="1:7" ht="18.75">
      <c r="A156">
        <v>150</v>
      </c>
      <c r="B156" s="2">
        <v>4</v>
      </c>
      <c r="C156" s="140" t="s">
        <v>360</v>
      </c>
      <c r="D156" s="132">
        <v>937</v>
      </c>
      <c r="E156" s="133" t="s">
        <v>148</v>
      </c>
      <c r="F156" s="153">
        <v>75000000</v>
      </c>
      <c r="G156" s="2">
        <v>0</v>
      </c>
    </row>
    <row r="157" spans="1:7" ht="18.75">
      <c r="A157">
        <v>151</v>
      </c>
      <c r="B157" s="2">
        <v>5</v>
      </c>
      <c r="C157" s="140" t="s">
        <v>366</v>
      </c>
      <c r="D157" s="132">
        <v>784</v>
      </c>
      <c r="E157" s="133" t="s">
        <v>268</v>
      </c>
      <c r="F157" s="153">
        <v>4512100000</v>
      </c>
      <c r="G157" s="2">
        <v>0</v>
      </c>
    </row>
    <row r="158" spans="1:7" ht="18.75">
      <c r="A158">
        <v>152</v>
      </c>
      <c r="B158" s="2">
        <v>6</v>
      </c>
      <c r="C158" s="140" t="s">
        <v>381</v>
      </c>
      <c r="D158" s="132">
        <v>700</v>
      </c>
      <c r="E158" s="133" t="s">
        <v>73</v>
      </c>
      <c r="F158" s="153">
        <v>1092979000</v>
      </c>
      <c r="G158" s="2">
        <v>0</v>
      </c>
    </row>
    <row r="159" spans="1:7" ht="22.5">
      <c r="A159">
        <v>153</v>
      </c>
      <c r="B159" s="2">
        <v>7</v>
      </c>
      <c r="C159" s="140" t="s">
        <v>352</v>
      </c>
      <c r="D159" s="132">
        <v>753</v>
      </c>
      <c r="E159" s="133" t="s">
        <v>239</v>
      </c>
      <c r="F159" s="153">
        <v>23280280270</v>
      </c>
      <c r="G159" s="2">
        <v>0</v>
      </c>
    </row>
    <row r="160" spans="1:7" ht="12.75">
      <c r="A160">
        <v>154</v>
      </c>
      <c r="B160" s="2">
        <v>8</v>
      </c>
      <c r="C160" s="140" t="s">
        <v>355</v>
      </c>
      <c r="D160" s="132">
        <v>418</v>
      </c>
      <c r="E160" s="133" t="s">
        <v>17</v>
      </c>
      <c r="F160" s="153">
        <v>23272476184</v>
      </c>
      <c r="G160" s="2">
        <v>0</v>
      </c>
    </row>
    <row r="161" spans="1:7" ht="12.75">
      <c r="A161">
        <v>155</v>
      </c>
      <c r="B161" s="2">
        <v>9</v>
      </c>
      <c r="C161" s="140" t="s">
        <v>368</v>
      </c>
      <c r="D161" s="132">
        <v>7096</v>
      </c>
      <c r="E161" s="133" t="s">
        <v>182</v>
      </c>
      <c r="F161" s="153">
        <v>20627556000</v>
      </c>
      <c r="G161" s="2">
        <v>0</v>
      </c>
    </row>
    <row r="162" spans="1:7" ht="18.75">
      <c r="A162">
        <v>156</v>
      </c>
      <c r="B162" s="2">
        <v>10</v>
      </c>
      <c r="C162" s="140" t="s">
        <v>381</v>
      </c>
      <c r="D162" s="132">
        <v>704</v>
      </c>
      <c r="E162" s="133" t="s">
        <v>78</v>
      </c>
      <c r="F162" s="153">
        <v>1095330000</v>
      </c>
      <c r="G162" s="2">
        <v>0</v>
      </c>
    </row>
    <row r="163" spans="1:7" ht="22.5">
      <c r="A163">
        <v>157</v>
      </c>
      <c r="B163" s="2">
        <v>11</v>
      </c>
      <c r="C163" s="140" t="s">
        <v>346</v>
      </c>
      <c r="D163" s="132">
        <v>886</v>
      </c>
      <c r="E163" s="133" t="s">
        <v>115</v>
      </c>
      <c r="F163" s="153">
        <v>28768324229</v>
      </c>
      <c r="G163" s="2">
        <v>0</v>
      </c>
    </row>
    <row r="164" spans="1:7" ht="18.75">
      <c r="A164">
        <v>158</v>
      </c>
      <c r="B164" s="2">
        <v>12</v>
      </c>
      <c r="C164" s="140" t="s">
        <v>379</v>
      </c>
      <c r="D164" s="132">
        <v>831</v>
      </c>
      <c r="E164" s="133" t="s">
        <v>314</v>
      </c>
      <c r="F164" s="153">
        <v>16036697000</v>
      </c>
      <c r="G164" s="2">
        <v>0</v>
      </c>
    </row>
    <row r="165" spans="1:7" ht="22.5">
      <c r="A165">
        <v>159</v>
      </c>
      <c r="B165" s="2">
        <v>13</v>
      </c>
      <c r="C165" s="140" t="s">
        <v>372</v>
      </c>
      <c r="D165" s="132">
        <v>4006</v>
      </c>
      <c r="E165" s="133" t="s">
        <v>175</v>
      </c>
      <c r="F165" s="153">
        <v>7322672977</v>
      </c>
      <c r="G165" s="2">
        <v>0</v>
      </c>
    </row>
    <row r="166" spans="1:7" ht="18.75">
      <c r="A166">
        <v>160</v>
      </c>
      <c r="B166" s="2">
        <v>14</v>
      </c>
      <c r="C166" s="140" t="s">
        <v>373</v>
      </c>
      <c r="D166" s="132">
        <v>947</v>
      </c>
      <c r="E166" s="133" t="s">
        <v>156</v>
      </c>
      <c r="F166" s="153">
        <v>970796000</v>
      </c>
      <c r="G166" s="2">
        <v>0</v>
      </c>
    </row>
    <row r="167" spans="1:7" ht="22.5">
      <c r="A167">
        <v>161</v>
      </c>
      <c r="B167" s="2">
        <v>15</v>
      </c>
      <c r="C167" s="134" t="s">
        <v>374</v>
      </c>
      <c r="D167" s="135">
        <v>767</v>
      </c>
      <c r="E167" s="136" t="s">
        <v>252</v>
      </c>
      <c r="F167" s="151">
        <v>84523991033</v>
      </c>
      <c r="G167" s="139">
        <v>1</v>
      </c>
    </row>
    <row r="168" spans="1:7" ht="22.5">
      <c r="A168">
        <v>162</v>
      </c>
      <c r="B168" s="2">
        <v>16</v>
      </c>
      <c r="C168" s="140" t="s">
        <v>340</v>
      </c>
      <c r="D168" s="132">
        <v>951</v>
      </c>
      <c r="E168" s="133" t="s">
        <v>158</v>
      </c>
      <c r="F168" s="153">
        <v>8000000000</v>
      </c>
      <c r="G168" s="2">
        <v>0</v>
      </c>
    </row>
    <row r="169" spans="1:7" ht="18.75">
      <c r="A169">
        <v>163</v>
      </c>
      <c r="B169" s="2">
        <v>17</v>
      </c>
      <c r="C169" s="140" t="s">
        <v>368</v>
      </c>
      <c r="D169" s="132">
        <v>745</v>
      </c>
      <c r="E169" s="133" t="s">
        <v>232</v>
      </c>
      <c r="F169" s="153">
        <v>7902882448</v>
      </c>
      <c r="G169" s="2">
        <v>0</v>
      </c>
    </row>
    <row r="170" spans="1:7" ht="27.75">
      <c r="A170">
        <v>164</v>
      </c>
      <c r="B170" s="2">
        <v>18</v>
      </c>
      <c r="C170" s="140" t="s">
        <v>374</v>
      </c>
      <c r="D170" s="132">
        <v>945</v>
      </c>
      <c r="E170" s="133" t="s">
        <v>154</v>
      </c>
      <c r="F170" s="153">
        <v>1332000000</v>
      </c>
      <c r="G170" s="2">
        <v>0</v>
      </c>
    </row>
    <row r="171" spans="1:7" ht="22.5">
      <c r="A171">
        <v>165</v>
      </c>
      <c r="B171" s="2">
        <v>19</v>
      </c>
      <c r="C171" s="140" t="s">
        <v>363</v>
      </c>
      <c r="D171" s="132">
        <v>716</v>
      </c>
      <c r="E171" s="133" t="s">
        <v>90</v>
      </c>
      <c r="F171" s="153">
        <v>33105000000</v>
      </c>
      <c r="G171" s="2">
        <v>0</v>
      </c>
    </row>
    <row r="172" spans="1:7" ht="18.75">
      <c r="A172">
        <v>166</v>
      </c>
      <c r="B172" s="2">
        <v>20</v>
      </c>
      <c r="C172" s="134" t="s">
        <v>366</v>
      </c>
      <c r="D172" s="135">
        <v>795</v>
      </c>
      <c r="E172" s="136" t="s">
        <v>279</v>
      </c>
      <c r="F172" s="151">
        <v>78505609370</v>
      </c>
      <c r="G172" s="139">
        <v>1</v>
      </c>
    </row>
    <row r="173" spans="1:7" ht="18.75">
      <c r="A173">
        <v>167</v>
      </c>
      <c r="B173" s="2">
        <v>21</v>
      </c>
      <c r="C173" s="140" t="s">
        <v>349</v>
      </c>
      <c r="D173" s="132">
        <v>954</v>
      </c>
      <c r="E173" s="133" t="s">
        <v>161</v>
      </c>
      <c r="F173" s="153">
        <v>23731000000</v>
      </c>
      <c r="G173" s="2">
        <v>0</v>
      </c>
    </row>
    <row r="174" spans="1:7" ht="22.5">
      <c r="A174">
        <v>168</v>
      </c>
      <c r="B174" s="2">
        <v>22</v>
      </c>
      <c r="C174" s="140" t="s">
        <v>350</v>
      </c>
      <c r="D174" s="132">
        <v>744</v>
      </c>
      <c r="E174" s="133" t="s">
        <v>231</v>
      </c>
      <c r="F174" s="153">
        <v>1107698933</v>
      </c>
      <c r="G174" s="2">
        <v>0</v>
      </c>
    </row>
    <row r="175" spans="1:7" ht="27.75">
      <c r="A175">
        <v>169</v>
      </c>
      <c r="B175" s="2">
        <v>23</v>
      </c>
      <c r="C175" s="140" t="s">
        <v>379</v>
      </c>
      <c r="D175" s="132">
        <v>839</v>
      </c>
      <c r="E175" s="133" t="s">
        <v>227</v>
      </c>
      <c r="F175" s="153">
        <v>7105064000</v>
      </c>
      <c r="G175" s="2">
        <v>0</v>
      </c>
    </row>
    <row r="176" spans="1:7" ht="18.75">
      <c r="A176">
        <v>170</v>
      </c>
      <c r="B176" s="2">
        <v>24</v>
      </c>
      <c r="C176" s="140" t="s">
        <v>379</v>
      </c>
      <c r="D176" s="132">
        <v>824</v>
      </c>
      <c r="E176" s="133" t="s">
        <v>307</v>
      </c>
      <c r="F176" s="153">
        <v>5546000000</v>
      </c>
      <c r="G176" s="2">
        <v>0</v>
      </c>
    </row>
    <row r="177" spans="1:7" ht="36.75">
      <c r="A177">
        <v>171</v>
      </c>
      <c r="B177" s="2">
        <v>25</v>
      </c>
      <c r="C177" s="140" t="s">
        <v>359</v>
      </c>
      <c r="D177" s="132">
        <v>789</v>
      </c>
      <c r="E177" s="133" t="s">
        <v>273</v>
      </c>
      <c r="F177" s="153">
        <v>9798626000</v>
      </c>
      <c r="G177" s="2">
        <v>0</v>
      </c>
    </row>
    <row r="178" spans="1:7" ht="18.75">
      <c r="A178">
        <v>172</v>
      </c>
      <c r="B178" s="2">
        <v>26</v>
      </c>
      <c r="C178" s="134" t="s">
        <v>373</v>
      </c>
      <c r="D178" s="135">
        <v>431</v>
      </c>
      <c r="E178" s="136" t="s">
        <v>19</v>
      </c>
      <c r="F178" s="151">
        <v>62669717054</v>
      </c>
      <c r="G178" s="139">
        <v>1</v>
      </c>
    </row>
    <row r="179" spans="1:7" ht="22.5">
      <c r="A179">
        <v>173</v>
      </c>
      <c r="B179" s="2">
        <v>27</v>
      </c>
      <c r="C179" s="140" t="s">
        <v>383</v>
      </c>
      <c r="D179" s="132">
        <v>908</v>
      </c>
      <c r="E179" s="133" t="s">
        <v>132</v>
      </c>
      <c r="F179" s="153">
        <v>30630000000</v>
      </c>
      <c r="G179" s="2">
        <v>0</v>
      </c>
    </row>
    <row r="180" spans="1:7" ht="22.5">
      <c r="A180">
        <v>174</v>
      </c>
      <c r="B180" s="2">
        <v>28</v>
      </c>
      <c r="C180" s="140" t="s">
        <v>352</v>
      </c>
      <c r="D180" s="132">
        <v>759</v>
      </c>
      <c r="E180" s="133" t="s">
        <v>244</v>
      </c>
      <c r="F180" s="153">
        <v>33874978468</v>
      </c>
      <c r="G180" s="2">
        <v>0</v>
      </c>
    </row>
    <row r="181" spans="1:7" ht="12.75">
      <c r="A181">
        <v>175</v>
      </c>
      <c r="B181" s="2">
        <v>29</v>
      </c>
      <c r="C181" s="140" t="s">
        <v>354</v>
      </c>
      <c r="D181" s="132">
        <v>34</v>
      </c>
      <c r="E181" s="133" t="s">
        <v>437</v>
      </c>
      <c r="F181" s="153">
        <v>4619047877</v>
      </c>
      <c r="G181" s="2">
        <v>0</v>
      </c>
    </row>
    <row r="182" spans="1:7" ht="22.5">
      <c r="A182">
        <v>176</v>
      </c>
      <c r="B182" s="2">
        <v>30</v>
      </c>
      <c r="C182" s="140" t="s">
        <v>343</v>
      </c>
      <c r="D182" s="132">
        <v>7225</v>
      </c>
      <c r="E182" s="133" t="s">
        <v>437</v>
      </c>
      <c r="F182" s="153">
        <v>12800068044</v>
      </c>
      <c r="G182" s="2">
        <v>0</v>
      </c>
    </row>
    <row r="183" spans="1:7" ht="22.5">
      <c r="A183">
        <v>177</v>
      </c>
      <c r="B183" s="2">
        <v>31</v>
      </c>
      <c r="C183" s="140" t="s">
        <v>362</v>
      </c>
      <c r="D183" s="132">
        <v>475</v>
      </c>
      <c r="E183" s="133" t="s">
        <v>437</v>
      </c>
      <c r="F183" s="153">
        <v>386699500</v>
      </c>
      <c r="G183" s="2">
        <v>0</v>
      </c>
    </row>
    <row r="184" spans="1:7" ht="22.5">
      <c r="A184">
        <v>178</v>
      </c>
      <c r="B184" s="2">
        <v>32</v>
      </c>
      <c r="C184" s="140" t="s">
        <v>361</v>
      </c>
      <c r="D184" s="132">
        <v>818</v>
      </c>
      <c r="E184" s="133" t="s">
        <v>301</v>
      </c>
      <c r="F184" s="153">
        <v>18365119917</v>
      </c>
      <c r="G184" s="2">
        <v>0</v>
      </c>
    </row>
    <row r="185" spans="1:7" ht="12.75">
      <c r="A185">
        <v>179</v>
      </c>
      <c r="B185" s="2">
        <v>33</v>
      </c>
      <c r="C185" s="140" t="s">
        <v>373</v>
      </c>
      <c r="D185" s="132">
        <v>611</v>
      </c>
      <c r="E185" s="133" t="s">
        <v>437</v>
      </c>
      <c r="F185" s="153">
        <v>14662328904</v>
      </c>
      <c r="G185" s="2">
        <v>0</v>
      </c>
    </row>
    <row r="186" spans="1:7" ht="33.75">
      <c r="A186">
        <v>180</v>
      </c>
      <c r="B186" s="2">
        <v>34</v>
      </c>
      <c r="C186" s="140" t="s">
        <v>375</v>
      </c>
      <c r="D186" s="132">
        <v>907</v>
      </c>
      <c r="E186" s="133" t="s">
        <v>437</v>
      </c>
      <c r="F186" s="153">
        <v>1811146803</v>
      </c>
      <c r="G186" s="2">
        <v>0</v>
      </c>
    </row>
    <row r="187" spans="1:7" ht="22.5">
      <c r="A187">
        <v>181</v>
      </c>
      <c r="B187" s="2">
        <v>35</v>
      </c>
      <c r="C187" s="140" t="s">
        <v>363</v>
      </c>
      <c r="D187" s="132">
        <v>429</v>
      </c>
      <c r="E187" s="133" t="s">
        <v>437</v>
      </c>
      <c r="F187" s="153">
        <v>15544799512</v>
      </c>
      <c r="G187" s="2">
        <v>0</v>
      </c>
    </row>
    <row r="188" spans="1:7" ht="12.75">
      <c r="A188">
        <v>182</v>
      </c>
      <c r="B188" s="2">
        <v>36</v>
      </c>
      <c r="C188" s="134" t="s">
        <v>356</v>
      </c>
      <c r="D188" s="135">
        <v>6094</v>
      </c>
      <c r="E188" s="136" t="s">
        <v>437</v>
      </c>
      <c r="F188" s="151">
        <v>153086188927</v>
      </c>
      <c r="G188" s="139">
        <v>1</v>
      </c>
    </row>
    <row r="189" spans="1:7" ht="12.75">
      <c r="A189">
        <v>183</v>
      </c>
      <c r="B189" s="2">
        <v>1</v>
      </c>
      <c r="C189" s="140" t="s">
        <v>387</v>
      </c>
      <c r="D189" s="132">
        <v>938</v>
      </c>
      <c r="E189" s="133" t="s">
        <v>437</v>
      </c>
      <c r="F189" s="153">
        <v>618000000</v>
      </c>
      <c r="G189" s="2">
        <v>0</v>
      </c>
    </row>
    <row r="190" spans="1:7" ht="18.75">
      <c r="A190">
        <v>184</v>
      </c>
      <c r="B190" s="2">
        <v>2</v>
      </c>
      <c r="C190" s="134" t="s">
        <v>381</v>
      </c>
      <c r="D190" s="135">
        <v>714</v>
      </c>
      <c r="E190" s="136" t="s">
        <v>88</v>
      </c>
      <c r="F190" s="151">
        <v>58950978400</v>
      </c>
      <c r="G190" s="139">
        <v>1</v>
      </c>
    </row>
    <row r="191" spans="1:7" ht="22.5">
      <c r="A191">
        <v>185</v>
      </c>
      <c r="B191" s="2">
        <v>3</v>
      </c>
      <c r="C191" s="140" t="s">
        <v>359</v>
      </c>
      <c r="D191" s="132">
        <v>906</v>
      </c>
      <c r="E191" s="133" t="s">
        <v>131</v>
      </c>
      <c r="F191" s="153">
        <v>36122401000</v>
      </c>
      <c r="G191" s="2">
        <v>0</v>
      </c>
    </row>
    <row r="192" spans="1:7" ht="18.75">
      <c r="A192">
        <v>186</v>
      </c>
      <c r="B192" s="2">
        <v>4</v>
      </c>
      <c r="C192" s="140" t="s">
        <v>338</v>
      </c>
      <c r="D192" s="132">
        <v>404</v>
      </c>
      <c r="E192" s="133" t="s">
        <v>9</v>
      </c>
      <c r="F192" s="153">
        <v>10865833659</v>
      </c>
      <c r="G192" s="2">
        <v>0</v>
      </c>
    </row>
    <row r="193" spans="1:7" ht="18.75">
      <c r="A193">
        <v>187</v>
      </c>
      <c r="B193" s="2">
        <v>5</v>
      </c>
      <c r="C193" s="265" t="s">
        <v>349</v>
      </c>
      <c r="D193" s="266">
        <v>232</v>
      </c>
      <c r="E193" s="267" t="s">
        <v>474</v>
      </c>
      <c r="F193" s="268">
        <v>378093530017</v>
      </c>
      <c r="G193" s="270">
        <v>5</v>
      </c>
    </row>
    <row r="194" spans="1:7" ht="18.75">
      <c r="A194">
        <v>188</v>
      </c>
      <c r="B194" s="2">
        <v>6</v>
      </c>
      <c r="C194" s="140" t="s">
        <v>385</v>
      </c>
      <c r="D194" s="132">
        <v>799</v>
      </c>
      <c r="E194" s="133" t="s">
        <v>283</v>
      </c>
      <c r="F194" s="153">
        <v>1036593852</v>
      </c>
      <c r="G194" s="2">
        <v>0</v>
      </c>
    </row>
    <row r="195" spans="1:7" ht="27.75">
      <c r="A195">
        <v>189</v>
      </c>
      <c r="B195" s="2">
        <v>7</v>
      </c>
      <c r="C195" s="140" t="s">
        <v>338</v>
      </c>
      <c r="D195" s="132">
        <v>943</v>
      </c>
      <c r="E195" s="133" t="s">
        <v>152</v>
      </c>
      <c r="F195" s="153">
        <v>454562912</v>
      </c>
      <c r="G195" s="2">
        <v>0</v>
      </c>
    </row>
    <row r="196" spans="1:7" ht="27.75">
      <c r="A196">
        <v>190</v>
      </c>
      <c r="B196" s="2">
        <v>8</v>
      </c>
      <c r="C196" s="134" t="s">
        <v>372</v>
      </c>
      <c r="D196" s="135">
        <v>959</v>
      </c>
      <c r="E196" s="136" t="s">
        <v>166</v>
      </c>
      <c r="F196" s="151">
        <v>66709429000</v>
      </c>
      <c r="G196" s="139">
        <v>1</v>
      </c>
    </row>
    <row r="197" spans="1:7" ht="18.75">
      <c r="A197">
        <v>191</v>
      </c>
      <c r="B197" s="2">
        <v>9</v>
      </c>
      <c r="C197" s="134" t="s">
        <v>360</v>
      </c>
      <c r="D197" s="135">
        <v>681</v>
      </c>
      <c r="E197" s="136" t="s">
        <v>52</v>
      </c>
      <c r="F197" s="152">
        <v>150864672815</v>
      </c>
      <c r="G197" s="139">
        <v>1</v>
      </c>
    </row>
    <row r="198" spans="1:7" ht="22.5">
      <c r="A198">
        <v>192</v>
      </c>
      <c r="B198" s="2">
        <v>10</v>
      </c>
      <c r="C198" s="140" t="s">
        <v>374</v>
      </c>
      <c r="D198" s="132">
        <v>791</v>
      </c>
      <c r="E198" s="133" t="s">
        <v>275</v>
      </c>
      <c r="F198" s="153">
        <v>16463729470</v>
      </c>
      <c r="G198" s="2">
        <v>0</v>
      </c>
    </row>
    <row r="199" spans="1:7" ht="18.75">
      <c r="A199">
        <v>193</v>
      </c>
      <c r="B199" s="2">
        <v>11</v>
      </c>
      <c r="C199" s="140" t="s">
        <v>368</v>
      </c>
      <c r="D199" s="132">
        <v>7219</v>
      </c>
      <c r="E199" s="133" t="s">
        <v>184</v>
      </c>
      <c r="F199" s="153">
        <v>4500000000</v>
      </c>
      <c r="G199" s="2">
        <v>0</v>
      </c>
    </row>
    <row r="200" spans="1:7" ht="12.75">
      <c r="A200">
        <v>194</v>
      </c>
      <c r="B200" s="2">
        <v>12</v>
      </c>
      <c r="C200" s="140" t="s">
        <v>365</v>
      </c>
      <c r="D200" s="132">
        <v>14</v>
      </c>
      <c r="E200" s="144" t="s">
        <v>430</v>
      </c>
      <c r="F200" s="146">
        <v>6735348542</v>
      </c>
      <c r="G200" s="2">
        <v>0</v>
      </c>
    </row>
    <row r="201" spans="1:7" ht="22.5">
      <c r="A201">
        <v>195</v>
      </c>
      <c r="B201" s="2">
        <v>13</v>
      </c>
      <c r="C201" s="140" t="s">
        <v>358</v>
      </c>
      <c r="D201" s="132">
        <v>398</v>
      </c>
      <c r="E201" s="133" t="s">
        <v>8</v>
      </c>
      <c r="F201" s="153">
        <v>7863077259</v>
      </c>
      <c r="G201" s="2">
        <v>0</v>
      </c>
    </row>
    <row r="202" spans="1:7" ht="22.5">
      <c r="A202">
        <v>196</v>
      </c>
      <c r="B202" s="2">
        <v>14</v>
      </c>
      <c r="C202" s="140" t="s">
        <v>370</v>
      </c>
      <c r="D202" s="132">
        <v>733</v>
      </c>
      <c r="E202" s="133" t="s">
        <v>220</v>
      </c>
      <c r="F202" s="153">
        <v>997035965</v>
      </c>
      <c r="G202" s="2">
        <v>0</v>
      </c>
    </row>
    <row r="203" spans="1:7" ht="27.75">
      <c r="A203">
        <v>197</v>
      </c>
      <c r="B203" s="2">
        <v>15</v>
      </c>
      <c r="C203" s="134" t="s">
        <v>352</v>
      </c>
      <c r="D203" s="135">
        <v>743</v>
      </c>
      <c r="E203" s="136" t="s">
        <v>230</v>
      </c>
      <c r="F203" s="151">
        <v>86154737718</v>
      </c>
      <c r="G203" s="139">
        <v>1</v>
      </c>
    </row>
    <row r="204" spans="1:7" ht="27.75">
      <c r="A204">
        <v>198</v>
      </c>
      <c r="B204" s="2">
        <v>16</v>
      </c>
      <c r="C204" s="134" t="s">
        <v>372</v>
      </c>
      <c r="D204" s="135">
        <v>724</v>
      </c>
      <c r="E204" s="136" t="s">
        <v>211</v>
      </c>
      <c r="F204" s="151">
        <v>48066545609</v>
      </c>
      <c r="G204" s="139">
        <v>1</v>
      </c>
    </row>
    <row r="205" spans="1:7" ht="54.75">
      <c r="A205">
        <v>199</v>
      </c>
      <c r="B205" s="2">
        <v>17</v>
      </c>
      <c r="C205" s="140" t="s">
        <v>385</v>
      </c>
      <c r="D205" s="132">
        <v>797</v>
      </c>
      <c r="E205" s="133" t="s">
        <v>281</v>
      </c>
      <c r="F205" s="153">
        <v>1903600000</v>
      </c>
      <c r="G205" s="2">
        <v>0</v>
      </c>
    </row>
    <row r="206" spans="1:7" ht="12.75">
      <c r="A206">
        <v>200</v>
      </c>
      <c r="B206" s="2">
        <v>18</v>
      </c>
      <c r="C206" s="140" t="s">
        <v>377</v>
      </c>
      <c r="D206" s="132">
        <v>74</v>
      </c>
      <c r="E206" s="133" t="s">
        <v>453</v>
      </c>
      <c r="F206" s="153">
        <v>2797221380</v>
      </c>
      <c r="G206" s="2">
        <v>0</v>
      </c>
    </row>
    <row r="207" spans="1:7" ht="22.5">
      <c r="A207">
        <v>201</v>
      </c>
      <c r="B207" s="2">
        <v>19</v>
      </c>
      <c r="C207" s="140" t="s">
        <v>359</v>
      </c>
      <c r="D207" s="132">
        <v>729</v>
      </c>
      <c r="E207" s="133" t="s">
        <v>216</v>
      </c>
      <c r="F207" s="153">
        <v>11979170000</v>
      </c>
      <c r="G207" s="2">
        <v>0</v>
      </c>
    </row>
    <row r="208" spans="1:7" ht="36.75">
      <c r="A208">
        <v>202</v>
      </c>
      <c r="B208" s="2">
        <v>20</v>
      </c>
      <c r="C208" s="140" t="s">
        <v>356</v>
      </c>
      <c r="D208" s="132">
        <v>7253</v>
      </c>
      <c r="E208" s="133" t="s">
        <v>189</v>
      </c>
      <c r="F208" s="153">
        <v>34800371678</v>
      </c>
      <c r="G208" s="2">
        <v>0</v>
      </c>
    </row>
    <row r="209" spans="1:7" ht="12.75">
      <c r="A209">
        <v>203</v>
      </c>
      <c r="B209" s="2">
        <v>21</v>
      </c>
      <c r="C209" s="140" t="s">
        <v>368</v>
      </c>
      <c r="D209" s="132">
        <v>483</v>
      </c>
      <c r="E209" s="133" t="s">
        <v>31</v>
      </c>
      <c r="F209" s="153">
        <v>10085000000</v>
      </c>
      <c r="G209" s="2">
        <v>0</v>
      </c>
    </row>
    <row r="210" spans="1:7" ht="22.5">
      <c r="A210">
        <v>204</v>
      </c>
      <c r="B210" s="2">
        <v>22</v>
      </c>
      <c r="C210" s="140" t="s">
        <v>374</v>
      </c>
      <c r="D210" s="132">
        <v>763</v>
      </c>
      <c r="E210" s="133" t="s">
        <v>248</v>
      </c>
      <c r="F210" s="153">
        <v>17099000000</v>
      </c>
      <c r="G210" s="2">
        <v>0</v>
      </c>
    </row>
    <row r="211" spans="1:7" ht="22.5">
      <c r="A211">
        <v>205</v>
      </c>
      <c r="B211" s="2">
        <v>23</v>
      </c>
      <c r="C211" s="265" t="s">
        <v>343</v>
      </c>
      <c r="D211" s="266">
        <v>7251</v>
      </c>
      <c r="E211" s="267" t="s">
        <v>188</v>
      </c>
      <c r="F211" s="268">
        <v>8779418675216</v>
      </c>
      <c r="G211" s="270">
        <v>5</v>
      </c>
    </row>
    <row r="212" spans="1:7" ht="27.75">
      <c r="A212">
        <v>206</v>
      </c>
      <c r="B212" s="2">
        <v>24</v>
      </c>
      <c r="C212" s="140" t="s">
        <v>366</v>
      </c>
      <c r="D212" s="132">
        <v>794</v>
      </c>
      <c r="E212" s="133" t="s">
        <v>278</v>
      </c>
      <c r="F212" s="153">
        <v>2460200000</v>
      </c>
      <c r="G212" s="2">
        <v>0</v>
      </c>
    </row>
    <row r="213" spans="1:7" ht="12.75">
      <c r="A213">
        <v>207</v>
      </c>
      <c r="B213" s="2">
        <v>25</v>
      </c>
      <c r="C213" s="265" t="s">
        <v>365</v>
      </c>
      <c r="D213" s="266">
        <v>57</v>
      </c>
      <c r="E213" s="267" t="s">
        <v>445</v>
      </c>
      <c r="F213" s="268">
        <v>502411837220</v>
      </c>
      <c r="G213" s="270">
        <v>5</v>
      </c>
    </row>
    <row r="214" spans="1:7" ht="22.5">
      <c r="A214">
        <v>208</v>
      </c>
      <c r="B214" s="2">
        <v>26</v>
      </c>
      <c r="C214" s="140" t="s">
        <v>370</v>
      </c>
      <c r="D214" s="132">
        <v>498</v>
      </c>
      <c r="E214" s="133" t="s">
        <v>36</v>
      </c>
      <c r="F214" s="153">
        <v>24046006796</v>
      </c>
      <c r="G214" s="2">
        <v>0</v>
      </c>
    </row>
    <row r="215" spans="1:7" ht="18.75">
      <c r="A215">
        <v>209</v>
      </c>
      <c r="B215" s="2">
        <v>27</v>
      </c>
      <c r="C215" s="140" t="s">
        <v>380</v>
      </c>
      <c r="D215" s="132">
        <v>513</v>
      </c>
      <c r="E215" s="133" t="s">
        <v>36</v>
      </c>
      <c r="F215" s="153">
        <v>29221488062</v>
      </c>
      <c r="G215" s="2">
        <v>0</v>
      </c>
    </row>
    <row r="216" spans="1:7" ht="18.75">
      <c r="A216">
        <v>210</v>
      </c>
      <c r="B216" s="2">
        <v>28</v>
      </c>
      <c r="C216" s="140" t="s">
        <v>380</v>
      </c>
      <c r="D216" s="132">
        <v>518</v>
      </c>
      <c r="E216" s="133" t="s">
        <v>36</v>
      </c>
      <c r="F216" s="153">
        <v>2564142689</v>
      </c>
      <c r="G216" s="2">
        <v>0</v>
      </c>
    </row>
    <row r="217" spans="1:7" ht="22.5">
      <c r="A217">
        <v>211</v>
      </c>
      <c r="B217" s="2">
        <v>29</v>
      </c>
      <c r="C217" s="140" t="s">
        <v>347</v>
      </c>
      <c r="D217" s="132">
        <v>751</v>
      </c>
      <c r="E217" s="133" t="s">
        <v>237</v>
      </c>
      <c r="F217" s="153">
        <v>14060665533</v>
      </c>
      <c r="G217" s="2">
        <v>0</v>
      </c>
    </row>
    <row r="218" spans="1:7" ht="27.75">
      <c r="A218">
        <v>212</v>
      </c>
      <c r="B218" s="2">
        <v>30</v>
      </c>
      <c r="C218" s="140" t="s">
        <v>384</v>
      </c>
      <c r="D218" s="132">
        <v>932</v>
      </c>
      <c r="E218" s="133" t="s">
        <v>145</v>
      </c>
      <c r="F218" s="153">
        <v>13149055000</v>
      </c>
      <c r="G218" s="2">
        <v>0</v>
      </c>
    </row>
    <row r="219" spans="1:7" ht="22.5">
      <c r="A219">
        <v>213</v>
      </c>
      <c r="B219" s="2">
        <v>31</v>
      </c>
      <c r="C219" s="140" t="s">
        <v>364</v>
      </c>
      <c r="D219" s="132">
        <v>873</v>
      </c>
      <c r="E219" s="133" t="s">
        <v>102</v>
      </c>
      <c r="F219" s="153">
        <v>11761025000</v>
      </c>
      <c r="G219" s="2">
        <v>0</v>
      </c>
    </row>
    <row r="220" spans="1:7" ht="33.75">
      <c r="A220">
        <v>214</v>
      </c>
      <c r="B220" s="2">
        <v>32</v>
      </c>
      <c r="C220" s="140" t="s">
        <v>357</v>
      </c>
      <c r="D220" s="132">
        <v>710</v>
      </c>
      <c r="E220" s="133" t="s">
        <v>84</v>
      </c>
      <c r="F220" s="153">
        <v>30806771033</v>
      </c>
      <c r="G220" s="2">
        <v>0</v>
      </c>
    </row>
    <row r="221" spans="1:7" ht="22.5">
      <c r="A221">
        <v>215</v>
      </c>
      <c r="B221" s="2">
        <v>33</v>
      </c>
      <c r="C221" s="140" t="s">
        <v>378</v>
      </c>
      <c r="D221" s="132">
        <v>581</v>
      </c>
      <c r="E221" s="133" t="s">
        <v>40</v>
      </c>
      <c r="F221" s="153">
        <v>12022474000</v>
      </c>
      <c r="G221" s="2">
        <v>0</v>
      </c>
    </row>
    <row r="222" spans="1:7" ht="18.75">
      <c r="A222">
        <v>216</v>
      </c>
      <c r="B222" s="2">
        <v>34</v>
      </c>
      <c r="C222" s="134" t="s">
        <v>367</v>
      </c>
      <c r="D222" s="135">
        <v>961</v>
      </c>
      <c r="E222" s="136" t="s">
        <v>167</v>
      </c>
      <c r="F222" s="151">
        <v>44850936000</v>
      </c>
      <c r="G222" s="139">
        <v>1</v>
      </c>
    </row>
    <row r="223" spans="1:7" ht="22.5">
      <c r="A223">
        <v>217</v>
      </c>
      <c r="B223" s="2">
        <v>35</v>
      </c>
      <c r="C223" s="134" t="s">
        <v>378</v>
      </c>
      <c r="D223" s="135">
        <v>584</v>
      </c>
      <c r="E223" s="136" t="s">
        <v>43</v>
      </c>
      <c r="F223" s="151">
        <v>147532298970</v>
      </c>
      <c r="G223" s="139">
        <v>1</v>
      </c>
    </row>
    <row r="224" spans="1:7" ht="27.75">
      <c r="A224">
        <v>218</v>
      </c>
      <c r="B224" s="2">
        <v>36</v>
      </c>
      <c r="C224" s="134" t="s">
        <v>353</v>
      </c>
      <c r="D224" s="135">
        <v>67</v>
      </c>
      <c r="E224" s="136" t="s">
        <v>446</v>
      </c>
      <c r="F224" s="151">
        <v>115971051955</v>
      </c>
      <c r="G224" s="139">
        <v>1</v>
      </c>
    </row>
    <row r="225" spans="1:7" ht="12.75">
      <c r="A225">
        <v>219</v>
      </c>
      <c r="B225" s="2">
        <v>1</v>
      </c>
      <c r="C225" s="134" t="s">
        <v>381</v>
      </c>
      <c r="D225" s="135">
        <v>705</v>
      </c>
      <c r="E225" s="136" t="s">
        <v>79</v>
      </c>
      <c r="F225" s="151">
        <v>44477294833</v>
      </c>
      <c r="G225" s="139">
        <v>1</v>
      </c>
    </row>
    <row r="226" spans="1:7" ht="22.5">
      <c r="A226">
        <v>220</v>
      </c>
      <c r="B226" s="2">
        <v>2</v>
      </c>
      <c r="C226" s="140" t="s">
        <v>378</v>
      </c>
      <c r="D226" s="132">
        <v>582</v>
      </c>
      <c r="E226" s="133" t="s">
        <v>41</v>
      </c>
      <c r="F226" s="153">
        <v>19776780040</v>
      </c>
      <c r="G226" s="2">
        <v>0</v>
      </c>
    </row>
    <row r="227" spans="1:7" ht="22.5">
      <c r="A227">
        <v>221</v>
      </c>
      <c r="B227" s="2">
        <v>3</v>
      </c>
      <c r="C227" s="140" t="s">
        <v>378</v>
      </c>
      <c r="D227" s="132">
        <v>583</v>
      </c>
      <c r="E227" s="133" t="s">
        <v>42</v>
      </c>
      <c r="F227" s="153">
        <v>24952806953</v>
      </c>
      <c r="G227" s="2">
        <v>0</v>
      </c>
    </row>
    <row r="228" spans="1:7" ht="27.75">
      <c r="A228">
        <v>222</v>
      </c>
      <c r="B228" s="2">
        <v>4</v>
      </c>
      <c r="C228" s="134" t="s">
        <v>366</v>
      </c>
      <c r="D228" s="135">
        <v>783</v>
      </c>
      <c r="E228" s="136" t="s">
        <v>267</v>
      </c>
      <c r="F228" s="151">
        <v>71257561431</v>
      </c>
      <c r="G228" s="139">
        <v>1</v>
      </c>
    </row>
    <row r="229" spans="1:7" ht="45.75">
      <c r="A229">
        <v>223</v>
      </c>
      <c r="B229" s="2">
        <v>5</v>
      </c>
      <c r="C229" s="140" t="s">
        <v>367</v>
      </c>
      <c r="D229" s="132">
        <v>957</v>
      </c>
      <c r="E229" s="133" t="s">
        <v>164</v>
      </c>
      <c r="F229" s="153">
        <v>12308850000</v>
      </c>
      <c r="G229" s="2">
        <v>0</v>
      </c>
    </row>
    <row r="230" spans="1:7" ht="12.75">
      <c r="A230">
        <v>224</v>
      </c>
      <c r="B230" s="2">
        <v>6</v>
      </c>
      <c r="C230" s="140" t="s">
        <v>384</v>
      </c>
      <c r="D230" s="132">
        <v>935</v>
      </c>
      <c r="E230" s="133" t="s">
        <v>147</v>
      </c>
      <c r="F230" s="153">
        <v>330000000</v>
      </c>
      <c r="G230" s="2">
        <v>0</v>
      </c>
    </row>
    <row r="231" spans="1:7" ht="22.5">
      <c r="A231">
        <v>225</v>
      </c>
      <c r="B231" s="2">
        <v>7</v>
      </c>
      <c r="C231" s="265" t="s">
        <v>340</v>
      </c>
      <c r="D231" s="266">
        <v>262</v>
      </c>
      <c r="E231" s="267" t="s">
        <v>476</v>
      </c>
      <c r="F231" s="268">
        <v>2042506793646</v>
      </c>
      <c r="G231" s="270">
        <v>5</v>
      </c>
    </row>
    <row r="232" spans="1:7" ht="22.5">
      <c r="A232">
        <v>226</v>
      </c>
      <c r="B232" s="2">
        <v>8</v>
      </c>
      <c r="C232" s="134" t="s">
        <v>346</v>
      </c>
      <c r="D232" s="135">
        <v>878</v>
      </c>
      <c r="E232" s="136" t="s">
        <v>107</v>
      </c>
      <c r="F232" s="151">
        <v>201500000000</v>
      </c>
      <c r="G232" s="139">
        <v>1</v>
      </c>
    </row>
    <row r="233" spans="1:7" ht="22.5">
      <c r="A233">
        <v>227</v>
      </c>
      <c r="B233" s="2">
        <v>9</v>
      </c>
      <c r="C233" s="140" t="s">
        <v>352</v>
      </c>
      <c r="D233" s="132">
        <v>168</v>
      </c>
      <c r="E233" s="132" t="s">
        <v>462</v>
      </c>
      <c r="F233" s="146">
        <v>0</v>
      </c>
      <c r="G233" s="2">
        <v>0</v>
      </c>
    </row>
    <row r="234" spans="1:7" ht="27.75">
      <c r="A234">
        <v>228</v>
      </c>
      <c r="B234" s="2">
        <v>10</v>
      </c>
      <c r="C234" s="265" t="s">
        <v>355</v>
      </c>
      <c r="D234" s="266">
        <v>488</v>
      </c>
      <c r="E234" s="267" t="s">
        <v>35</v>
      </c>
      <c r="F234" s="268">
        <v>1700035510459</v>
      </c>
      <c r="G234" s="270">
        <v>5</v>
      </c>
    </row>
    <row r="235" spans="1:7" ht="27.75">
      <c r="A235">
        <v>229</v>
      </c>
      <c r="B235" s="2">
        <v>11</v>
      </c>
      <c r="C235" s="140" t="s">
        <v>355</v>
      </c>
      <c r="D235" s="132">
        <v>491</v>
      </c>
      <c r="E235" s="133" t="s">
        <v>35</v>
      </c>
      <c r="F235" s="153">
        <v>3704164350</v>
      </c>
      <c r="G235" s="2">
        <v>0</v>
      </c>
    </row>
    <row r="236" spans="1:7" ht="18.75">
      <c r="A236">
        <v>230</v>
      </c>
      <c r="B236" s="2">
        <v>12</v>
      </c>
      <c r="C236" s="140" t="s">
        <v>355</v>
      </c>
      <c r="D236" s="132">
        <v>953</v>
      </c>
      <c r="E236" s="133" t="s">
        <v>160</v>
      </c>
      <c r="F236" s="153">
        <v>1128203000</v>
      </c>
      <c r="G236" s="2">
        <v>0</v>
      </c>
    </row>
    <row r="237" spans="1:7" ht="18.75">
      <c r="A237">
        <v>231</v>
      </c>
      <c r="B237" s="2">
        <v>13</v>
      </c>
      <c r="C237" s="265" t="s">
        <v>356</v>
      </c>
      <c r="D237" s="266">
        <v>339</v>
      </c>
      <c r="E237" s="267" t="s">
        <v>488</v>
      </c>
      <c r="F237" s="268">
        <v>573958748586</v>
      </c>
      <c r="G237" s="270">
        <v>5</v>
      </c>
    </row>
    <row r="238" spans="1:7" ht="18.75">
      <c r="A238">
        <v>232</v>
      </c>
      <c r="B238" s="2">
        <v>14</v>
      </c>
      <c r="C238" s="140" t="s">
        <v>368</v>
      </c>
      <c r="D238" s="132">
        <v>655</v>
      </c>
      <c r="E238" s="133" t="s">
        <v>49</v>
      </c>
      <c r="F238" s="153">
        <v>3600000000</v>
      </c>
      <c r="G238" s="2">
        <v>0</v>
      </c>
    </row>
    <row r="239" spans="1:7" ht="18.75">
      <c r="A239">
        <v>233</v>
      </c>
      <c r="B239" s="2">
        <v>15</v>
      </c>
      <c r="C239" s="140" t="s">
        <v>385</v>
      </c>
      <c r="D239" s="132">
        <v>304</v>
      </c>
      <c r="E239" s="133" t="s">
        <v>482</v>
      </c>
      <c r="F239" s="153">
        <v>3489500000</v>
      </c>
      <c r="G239" s="2">
        <v>0</v>
      </c>
    </row>
    <row r="240" spans="1:7" ht="27.75">
      <c r="A240">
        <v>234</v>
      </c>
      <c r="B240" s="2">
        <v>16</v>
      </c>
      <c r="C240" s="140" t="s">
        <v>368</v>
      </c>
      <c r="D240" s="132">
        <v>815</v>
      </c>
      <c r="E240" s="133" t="s">
        <v>298</v>
      </c>
      <c r="F240" s="153">
        <v>27171312000</v>
      </c>
      <c r="G240" s="2">
        <v>0</v>
      </c>
    </row>
    <row r="241" spans="1:7" ht="18.75">
      <c r="A241">
        <v>235</v>
      </c>
      <c r="B241" s="2">
        <v>17</v>
      </c>
      <c r="C241" s="265" t="s">
        <v>349</v>
      </c>
      <c r="D241" s="266">
        <v>543</v>
      </c>
      <c r="E241" s="267" t="s">
        <v>38</v>
      </c>
      <c r="F241" s="268">
        <v>1017035516232</v>
      </c>
      <c r="G241" s="270">
        <v>5</v>
      </c>
    </row>
    <row r="242" spans="1:7" ht="22.5">
      <c r="A242">
        <v>236</v>
      </c>
      <c r="B242" s="2">
        <v>18</v>
      </c>
      <c r="C242" s="140" t="s">
        <v>376</v>
      </c>
      <c r="D242" s="132">
        <v>863</v>
      </c>
      <c r="E242" s="133" t="s">
        <v>91</v>
      </c>
      <c r="F242" s="153">
        <v>33400000000</v>
      </c>
      <c r="G242" s="2">
        <v>0</v>
      </c>
    </row>
    <row r="243" spans="1:7" ht="12.75">
      <c r="A243">
        <v>237</v>
      </c>
      <c r="B243" s="2">
        <v>19</v>
      </c>
      <c r="C243" s="140" t="s">
        <v>366</v>
      </c>
      <c r="D243" s="132">
        <v>787</v>
      </c>
      <c r="E243" s="133" t="s">
        <v>271</v>
      </c>
      <c r="F243" s="153">
        <v>403500000</v>
      </c>
      <c r="G243" s="2">
        <v>0</v>
      </c>
    </row>
    <row r="244" spans="1:7" ht="33.75">
      <c r="A244">
        <v>238</v>
      </c>
      <c r="B244" s="2">
        <v>20</v>
      </c>
      <c r="C244" s="140" t="s">
        <v>375</v>
      </c>
      <c r="D244" s="132">
        <v>702</v>
      </c>
      <c r="E244" s="133" t="s">
        <v>76</v>
      </c>
      <c r="F244" s="153">
        <v>17459522614</v>
      </c>
      <c r="G244" s="2">
        <v>0</v>
      </c>
    </row>
    <row r="245" spans="1:7" ht="27.75">
      <c r="A245">
        <v>239</v>
      </c>
      <c r="B245" s="2">
        <v>21</v>
      </c>
      <c r="C245" s="140" t="s">
        <v>376</v>
      </c>
      <c r="D245" s="132">
        <v>864</v>
      </c>
      <c r="E245" s="133" t="s">
        <v>92</v>
      </c>
      <c r="F245" s="153">
        <v>23444000000</v>
      </c>
      <c r="G245" s="2">
        <v>0</v>
      </c>
    </row>
    <row r="246" spans="1:7" ht="27.75">
      <c r="A246">
        <v>240</v>
      </c>
      <c r="B246" s="2">
        <v>22</v>
      </c>
      <c r="C246" s="265" t="s">
        <v>340</v>
      </c>
      <c r="D246" s="266">
        <v>889</v>
      </c>
      <c r="E246" s="267" t="s">
        <v>118</v>
      </c>
      <c r="F246" s="268">
        <v>1692491147000</v>
      </c>
      <c r="G246" s="270">
        <v>5</v>
      </c>
    </row>
    <row r="247" spans="1:7" ht="22.5">
      <c r="A247">
        <v>241</v>
      </c>
      <c r="B247" s="2">
        <v>23</v>
      </c>
      <c r="C247" s="140" t="s">
        <v>370</v>
      </c>
      <c r="D247" s="132">
        <v>911</v>
      </c>
      <c r="E247" s="133" t="s">
        <v>133</v>
      </c>
      <c r="F247" s="153">
        <v>4987000000</v>
      </c>
      <c r="G247" s="2">
        <v>0</v>
      </c>
    </row>
    <row r="248" spans="1:7" ht="22.5">
      <c r="A248">
        <v>242</v>
      </c>
      <c r="B248" s="2">
        <v>24</v>
      </c>
      <c r="C248" s="140" t="s">
        <v>374</v>
      </c>
      <c r="D248" s="132">
        <v>925</v>
      </c>
      <c r="E248" s="133" t="s">
        <v>140</v>
      </c>
      <c r="F248" s="153">
        <v>38640000000</v>
      </c>
      <c r="G248" s="2">
        <v>0</v>
      </c>
    </row>
    <row r="249" spans="1:7" ht="22.5">
      <c r="A249">
        <v>243</v>
      </c>
      <c r="B249" s="2">
        <v>25</v>
      </c>
      <c r="C249" s="134" t="s">
        <v>361</v>
      </c>
      <c r="D249" s="135">
        <v>928</v>
      </c>
      <c r="E249" s="136" t="s">
        <v>142</v>
      </c>
      <c r="F249" s="151">
        <v>169499000000</v>
      </c>
      <c r="G249" s="139">
        <v>1</v>
      </c>
    </row>
    <row r="250" spans="1:7" ht="22.5">
      <c r="A250">
        <v>244</v>
      </c>
      <c r="B250" s="2">
        <v>26</v>
      </c>
      <c r="C250" s="140" t="s">
        <v>352</v>
      </c>
      <c r="D250" s="132">
        <v>764</v>
      </c>
      <c r="E250" s="133" t="s">
        <v>249</v>
      </c>
      <c r="F250" s="153">
        <v>10422751767</v>
      </c>
      <c r="G250" s="2">
        <v>0</v>
      </c>
    </row>
    <row r="251" spans="1:7" ht="22.5">
      <c r="A251">
        <v>245</v>
      </c>
      <c r="B251" s="2">
        <v>27</v>
      </c>
      <c r="C251" s="140" t="s">
        <v>374</v>
      </c>
      <c r="D251" s="132">
        <v>771</v>
      </c>
      <c r="E251" s="133" t="s">
        <v>256</v>
      </c>
      <c r="F251" s="153">
        <v>1176400000</v>
      </c>
      <c r="G251" s="2">
        <v>0</v>
      </c>
    </row>
    <row r="252" spans="1:7" ht="22.5">
      <c r="A252">
        <v>246</v>
      </c>
      <c r="B252" s="2">
        <v>28</v>
      </c>
      <c r="C252" s="140" t="s">
        <v>374</v>
      </c>
      <c r="D252" s="132">
        <v>926</v>
      </c>
      <c r="E252" s="133" t="s">
        <v>141</v>
      </c>
      <c r="F252" s="153">
        <v>13316290000</v>
      </c>
      <c r="G252" s="2">
        <v>0</v>
      </c>
    </row>
    <row r="253" spans="1:7" ht="12.75">
      <c r="A253">
        <v>247</v>
      </c>
      <c r="B253" s="2">
        <v>29</v>
      </c>
      <c r="C253" s="140" t="s">
        <v>384</v>
      </c>
      <c r="D253" s="132">
        <v>931</v>
      </c>
      <c r="E253" s="133" t="s">
        <v>144</v>
      </c>
      <c r="F253" s="153">
        <v>17393585000</v>
      </c>
      <c r="G253" s="2">
        <v>0</v>
      </c>
    </row>
    <row r="254" spans="1:7" ht="22.5">
      <c r="A254">
        <v>248</v>
      </c>
      <c r="B254" s="2">
        <v>30</v>
      </c>
      <c r="C254" s="134" t="s">
        <v>340</v>
      </c>
      <c r="D254" s="135">
        <v>894</v>
      </c>
      <c r="E254" s="136" t="s">
        <v>123</v>
      </c>
      <c r="F254" s="151">
        <v>220387079620</v>
      </c>
      <c r="G254" s="139">
        <v>1</v>
      </c>
    </row>
    <row r="255" spans="1:7" ht="18.75">
      <c r="A255">
        <v>249</v>
      </c>
      <c r="B255" s="2">
        <v>31</v>
      </c>
      <c r="C255" s="140" t="s">
        <v>380</v>
      </c>
      <c r="D255" s="132">
        <v>450</v>
      </c>
      <c r="E255" s="133" t="s">
        <v>27</v>
      </c>
      <c r="F255" s="153">
        <v>757468436</v>
      </c>
      <c r="G255" s="2">
        <v>0</v>
      </c>
    </row>
    <row r="256" spans="1:7" ht="33.75">
      <c r="A256">
        <v>250</v>
      </c>
      <c r="B256" s="2">
        <v>32</v>
      </c>
      <c r="C256" s="140" t="s">
        <v>354</v>
      </c>
      <c r="D256" s="132">
        <v>25</v>
      </c>
      <c r="E256" s="144" t="s">
        <v>435</v>
      </c>
      <c r="F256" s="146">
        <v>3537057600</v>
      </c>
      <c r="G256" s="2">
        <v>0</v>
      </c>
    </row>
    <row r="257" spans="1:7" ht="18.75">
      <c r="A257">
        <v>251</v>
      </c>
      <c r="B257" s="2">
        <v>33</v>
      </c>
      <c r="C257" s="134" t="s">
        <v>355</v>
      </c>
      <c r="D257" s="135">
        <v>487</v>
      </c>
      <c r="E257" s="136" t="s">
        <v>34</v>
      </c>
      <c r="F257" s="151">
        <v>45886584187</v>
      </c>
      <c r="G257" s="139">
        <v>1</v>
      </c>
    </row>
    <row r="258" spans="1:7" ht="22.5">
      <c r="A258">
        <v>252</v>
      </c>
      <c r="B258" s="2">
        <v>34</v>
      </c>
      <c r="C258" s="265" t="s">
        <v>340</v>
      </c>
      <c r="D258" s="266">
        <v>891</v>
      </c>
      <c r="E258" s="267" t="s">
        <v>120</v>
      </c>
      <c r="F258" s="268">
        <v>1092521143500</v>
      </c>
      <c r="G258" s="270">
        <v>5</v>
      </c>
    </row>
    <row r="259" spans="1:7" ht="22.5">
      <c r="A259">
        <v>253</v>
      </c>
      <c r="B259" s="2">
        <v>35</v>
      </c>
      <c r="C259" s="134" t="s">
        <v>340</v>
      </c>
      <c r="D259" s="135">
        <v>902</v>
      </c>
      <c r="E259" s="136" t="s">
        <v>129</v>
      </c>
      <c r="F259" s="151">
        <v>64789248575</v>
      </c>
      <c r="G259" s="139">
        <v>1</v>
      </c>
    </row>
    <row r="260" spans="1:7" ht="18.75">
      <c r="A260">
        <v>254</v>
      </c>
      <c r="B260" s="2">
        <v>36</v>
      </c>
      <c r="C260" s="140" t="s">
        <v>338</v>
      </c>
      <c r="D260" s="132">
        <v>7328</v>
      </c>
      <c r="E260" s="133" t="s">
        <v>191</v>
      </c>
      <c r="F260" s="153">
        <v>9449262070</v>
      </c>
      <c r="G260" s="2">
        <v>0</v>
      </c>
    </row>
    <row r="261" spans="1:7" ht="12.75">
      <c r="A261">
        <v>255</v>
      </c>
      <c r="B261" s="2">
        <v>37</v>
      </c>
      <c r="C261" s="140" t="s">
        <v>355</v>
      </c>
      <c r="D261" s="132">
        <v>801</v>
      </c>
      <c r="E261" s="133" t="s">
        <v>285</v>
      </c>
      <c r="F261" s="153">
        <v>9308335772</v>
      </c>
      <c r="G261" s="2">
        <v>0</v>
      </c>
    </row>
    <row r="262" spans="1:7" ht="12.75">
      <c r="A262">
        <v>256</v>
      </c>
      <c r="B262" s="2">
        <v>1</v>
      </c>
      <c r="C262" s="140" t="s">
        <v>338</v>
      </c>
      <c r="D262" s="132">
        <v>208</v>
      </c>
      <c r="E262" s="133" t="s">
        <v>468</v>
      </c>
      <c r="F262" s="153">
        <v>19540746877</v>
      </c>
      <c r="G262" s="2">
        <v>0</v>
      </c>
    </row>
    <row r="263" spans="1:7" ht="18.75">
      <c r="A263">
        <v>257</v>
      </c>
      <c r="B263" s="2">
        <v>2</v>
      </c>
      <c r="C263" s="134" t="s">
        <v>355</v>
      </c>
      <c r="D263" s="135">
        <v>435</v>
      </c>
      <c r="E263" s="136" t="s">
        <v>20</v>
      </c>
      <c r="F263" s="151">
        <v>211794550761</v>
      </c>
      <c r="G263" s="139">
        <v>1</v>
      </c>
    </row>
    <row r="264" spans="1:7" ht="22.5">
      <c r="A264">
        <v>258</v>
      </c>
      <c r="B264" s="2">
        <v>3</v>
      </c>
      <c r="C264" s="134" t="s">
        <v>371</v>
      </c>
      <c r="D264" s="135">
        <v>380</v>
      </c>
      <c r="E264" s="136" t="s">
        <v>2</v>
      </c>
      <c r="F264" s="151">
        <v>134263595760.00002</v>
      </c>
      <c r="G264" s="139">
        <v>1</v>
      </c>
    </row>
    <row r="265" spans="1:7" ht="22.5">
      <c r="A265">
        <v>259</v>
      </c>
      <c r="B265" s="2">
        <v>4</v>
      </c>
      <c r="C265" s="140" t="s">
        <v>370</v>
      </c>
      <c r="D265" s="132">
        <v>439</v>
      </c>
      <c r="E265" s="133" t="s">
        <v>23</v>
      </c>
      <c r="F265" s="153">
        <v>500000000</v>
      </c>
      <c r="G265" s="2">
        <v>0</v>
      </c>
    </row>
    <row r="266" spans="1:7" ht="12.75">
      <c r="A266">
        <v>260</v>
      </c>
      <c r="B266" s="2">
        <v>5</v>
      </c>
      <c r="C266" s="134" t="s">
        <v>373</v>
      </c>
      <c r="D266" s="135">
        <v>414</v>
      </c>
      <c r="E266" s="136" t="s">
        <v>14</v>
      </c>
      <c r="F266" s="151">
        <v>62170305120</v>
      </c>
      <c r="G266" s="139">
        <v>1</v>
      </c>
    </row>
    <row r="267" spans="1:7" ht="22.5">
      <c r="A267">
        <v>261</v>
      </c>
      <c r="B267" s="2">
        <v>6</v>
      </c>
      <c r="C267" s="265" t="s">
        <v>358</v>
      </c>
      <c r="D267" s="266">
        <v>680</v>
      </c>
      <c r="E267" s="267" t="s">
        <v>51</v>
      </c>
      <c r="F267" s="268">
        <v>355194224000</v>
      </c>
      <c r="G267" s="270">
        <v>5</v>
      </c>
    </row>
    <row r="268" spans="1:7" ht="27.75">
      <c r="A268">
        <v>262</v>
      </c>
      <c r="B268" s="2">
        <v>7</v>
      </c>
      <c r="C268" s="140" t="s">
        <v>359</v>
      </c>
      <c r="D268" s="132">
        <v>780</v>
      </c>
      <c r="E268" s="133" t="s">
        <v>265</v>
      </c>
      <c r="F268" s="153">
        <v>19263829640</v>
      </c>
      <c r="G268" s="2">
        <v>0</v>
      </c>
    </row>
    <row r="269" spans="1:7" ht="12.75">
      <c r="A269">
        <v>263</v>
      </c>
      <c r="B269" s="2">
        <v>8</v>
      </c>
      <c r="C269" s="140" t="s">
        <v>341</v>
      </c>
      <c r="D269" s="132">
        <v>11</v>
      </c>
      <c r="E269" s="132" t="s">
        <v>428</v>
      </c>
      <c r="F269" s="146">
        <v>1735411800</v>
      </c>
      <c r="G269" s="2">
        <v>0</v>
      </c>
    </row>
    <row r="270" spans="1:7" ht="22.5">
      <c r="A270">
        <v>264</v>
      </c>
      <c r="B270" s="2">
        <v>9</v>
      </c>
      <c r="C270" s="134" t="s">
        <v>383</v>
      </c>
      <c r="D270" s="135">
        <v>412</v>
      </c>
      <c r="E270" s="136" t="s">
        <v>12</v>
      </c>
      <c r="F270" s="151">
        <v>120310081346</v>
      </c>
      <c r="G270" s="139">
        <v>1</v>
      </c>
    </row>
    <row r="271" spans="1:7" ht="22.5">
      <c r="A271">
        <v>265</v>
      </c>
      <c r="B271" s="2">
        <v>10</v>
      </c>
      <c r="C271" s="265" t="s">
        <v>346</v>
      </c>
      <c r="D271" s="266">
        <v>880</v>
      </c>
      <c r="E271" s="267" t="s">
        <v>109</v>
      </c>
      <c r="F271" s="268">
        <v>331470040733</v>
      </c>
      <c r="G271" s="270">
        <v>5</v>
      </c>
    </row>
    <row r="272" spans="1:7" ht="22.5">
      <c r="A272">
        <v>266</v>
      </c>
      <c r="B272" s="2">
        <v>11</v>
      </c>
      <c r="C272" s="140" t="s">
        <v>347</v>
      </c>
      <c r="D272" s="132">
        <v>761</v>
      </c>
      <c r="E272" s="133" t="s">
        <v>246</v>
      </c>
      <c r="F272" s="153">
        <v>6765507663</v>
      </c>
      <c r="G272" s="2">
        <v>0</v>
      </c>
    </row>
    <row r="273" spans="1:7" ht="27.75">
      <c r="A273">
        <v>267</v>
      </c>
      <c r="B273" s="2">
        <v>12</v>
      </c>
      <c r="C273" s="140" t="s">
        <v>372</v>
      </c>
      <c r="D273" s="132">
        <v>640</v>
      </c>
      <c r="E273" s="133" t="s">
        <v>48</v>
      </c>
      <c r="F273" s="153">
        <v>6519767531</v>
      </c>
      <c r="G273" s="2">
        <v>0</v>
      </c>
    </row>
    <row r="274" spans="1:7" ht="22.5">
      <c r="A274">
        <v>268</v>
      </c>
      <c r="B274" s="2">
        <v>13</v>
      </c>
      <c r="C274" s="140" t="s">
        <v>376</v>
      </c>
      <c r="D274" s="132">
        <v>866</v>
      </c>
      <c r="E274" s="133" t="s">
        <v>94</v>
      </c>
      <c r="F274" s="153">
        <v>13418388291</v>
      </c>
      <c r="G274" s="2">
        <v>0</v>
      </c>
    </row>
    <row r="275" spans="1:7" ht="22.5">
      <c r="A275">
        <v>269</v>
      </c>
      <c r="B275" s="2">
        <v>14</v>
      </c>
      <c r="C275" s="140" t="s">
        <v>371</v>
      </c>
      <c r="D275" s="132">
        <v>388</v>
      </c>
      <c r="E275" s="133" t="s">
        <v>5</v>
      </c>
      <c r="F275" s="153">
        <v>301269020</v>
      </c>
      <c r="G275" s="2">
        <v>0</v>
      </c>
    </row>
    <row r="276" spans="1:7" ht="18.75">
      <c r="A276">
        <v>270</v>
      </c>
      <c r="B276" s="2">
        <v>15</v>
      </c>
      <c r="C276" s="265" t="s">
        <v>356</v>
      </c>
      <c r="D276" s="266">
        <v>7254</v>
      </c>
      <c r="E276" s="267" t="s">
        <v>190</v>
      </c>
      <c r="F276" s="268">
        <v>393892378475</v>
      </c>
      <c r="G276" s="270">
        <v>5</v>
      </c>
    </row>
    <row r="277" spans="1:7" ht="27.75">
      <c r="A277">
        <v>271</v>
      </c>
      <c r="B277" s="2">
        <v>16</v>
      </c>
      <c r="C277" s="140" t="s">
        <v>382</v>
      </c>
      <c r="D277" s="132">
        <v>693</v>
      </c>
      <c r="E277" s="133" t="s">
        <v>64</v>
      </c>
      <c r="F277" s="153">
        <v>14480800000</v>
      </c>
      <c r="G277" s="2">
        <v>0</v>
      </c>
    </row>
    <row r="278" spans="1:7" ht="22.5">
      <c r="A278">
        <v>272</v>
      </c>
      <c r="B278" s="2">
        <v>17</v>
      </c>
      <c r="C278" s="140" t="s">
        <v>352</v>
      </c>
      <c r="D278" s="132">
        <v>694</v>
      </c>
      <c r="E278" s="133" t="s">
        <v>65</v>
      </c>
      <c r="F278" s="153">
        <v>265617426</v>
      </c>
      <c r="G278" s="2">
        <v>0</v>
      </c>
    </row>
    <row r="279" spans="1:7" ht="18.75">
      <c r="A279">
        <v>273</v>
      </c>
      <c r="B279" s="2">
        <v>18</v>
      </c>
      <c r="C279" s="140" t="s">
        <v>356</v>
      </c>
      <c r="D279" s="132">
        <v>965</v>
      </c>
      <c r="E279" s="133" t="s">
        <v>169</v>
      </c>
      <c r="F279" s="153">
        <v>2294842000</v>
      </c>
      <c r="G279" s="2">
        <v>0</v>
      </c>
    </row>
    <row r="280" spans="1:7" ht="12.75">
      <c r="A280">
        <v>274</v>
      </c>
      <c r="B280" s="2">
        <v>19</v>
      </c>
      <c r="C280" s="140" t="s">
        <v>380</v>
      </c>
      <c r="D280" s="132">
        <v>920</v>
      </c>
      <c r="E280" s="133" t="s">
        <v>139</v>
      </c>
      <c r="F280" s="153">
        <v>1321386000</v>
      </c>
      <c r="G280" s="2">
        <v>0</v>
      </c>
    </row>
    <row r="281" spans="1:7" ht="12.75">
      <c r="A281">
        <v>275</v>
      </c>
      <c r="B281" s="2">
        <v>20</v>
      </c>
      <c r="C281" s="140" t="s">
        <v>380</v>
      </c>
      <c r="D281" s="132">
        <v>919</v>
      </c>
      <c r="E281" s="133" t="s">
        <v>138</v>
      </c>
      <c r="F281" s="153">
        <v>35349000000</v>
      </c>
      <c r="G281" s="2">
        <v>0</v>
      </c>
    </row>
    <row r="282" spans="1:7" ht="22.5">
      <c r="A282">
        <v>276</v>
      </c>
      <c r="B282" s="2">
        <v>21</v>
      </c>
      <c r="C282" s="265" t="s">
        <v>340</v>
      </c>
      <c r="D282" s="266">
        <v>897</v>
      </c>
      <c r="E282" s="267" t="s">
        <v>124</v>
      </c>
      <c r="F282" s="268">
        <v>1868767117575</v>
      </c>
      <c r="G282" s="270">
        <v>5</v>
      </c>
    </row>
    <row r="283" spans="1:7" ht="18.75">
      <c r="A283">
        <v>277</v>
      </c>
      <c r="B283" s="2">
        <v>22</v>
      </c>
      <c r="C283" s="134" t="s">
        <v>360</v>
      </c>
      <c r="D283" s="135">
        <v>383</v>
      </c>
      <c r="E283" s="136" t="s">
        <v>4</v>
      </c>
      <c r="F283" s="151">
        <v>97223726981</v>
      </c>
      <c r="G283" s="139">
        <v>1</v>
      </c>
    </row>
    <row r="284" spans="1:7" ht="22.5">
      <c r="A284">
        <v>278</v>
      </c>
      <c r="B284" s="2">
        <v>23</v>
      </c>
      <c r="C284" s="140" t="s">
        <v>364</v>
      </c>
      <c r="D284" s="132">
        <v>335</v>
      </c>
      <c r="E284" s="133" t="s">
        <v>486</v>
      </c>
      <c r="F284" s="153">
        <v>1006699326</v>
      </c>
      <c r="G284" s="2">
        <v>0</v>
      </c>
    </row>
    <row r="285" spans="1:7" ht="22.5">
      <c r="A285">
        <v>279</v>
      </c>
      <c r="B285" s="2">
        <v>24</v>
      </c>
      <c r="C285" s="140" t="s">
        <v>378</v>
      </c>
      <c r="D285" s="132">
        <v>226</v>
      </c>
      <c r="E285" s="133" t="s">
        <v>472</v>
      </c>
      <c r="F285" s="153">
        <v>4229314162</v>
      </c>
      <c r="G285" s="2">
        <v>0</v>
      </c>
    </row>
    <row r="286" spans="1:7" ht="22.5">
      <c r="A286">
        <v>280</v>
      </c>
      <c r="B286" s="2">
        <v>25</v>
      </c>
      <c r="C286" s="265" t="s">
        <v>343</v>
      </c>
      <c r="D286" s="266">
        <v>7223</v>
      </c>
      <c r="E286" s="267" t="s">
        <v>185</v>
      </c>
      <c r="F286" s="268">
        <v>1507757846759</v>
      </c>
      <c r="G286" s="270">
        <v>5</v>
      </c>
    </row>
    <row r="287" spans="1:7" ht="22.5">
      <c r="A287">
        <v>281</v>
      </c>
      <c r="B287" s="2">
        <v>26</v>
      </c>
      <c r="C287" s="140" t="s">
        <v>374</v>
      </c>
      <c r="D287" s="132">
        <v>773</v>
      </c>
      <c r="E287" s="133" t="s">
        <v>259</v>
      </c>
      <c r="F287" s="153">
        <v>31579046888</v>
      </c>
      <c r="G287" s="2">
        <v>0</v>
      </c>
    </row>
    <row r="288" spans="1:7" ht="27.75">
      <c r="A288">
        <v>282</v>
      </c>
      <c r="B288" s="2">
        <v>27</v>
      </c>
      <c r="C288" s="140" t="s">
        <v>359</v>
      </c>
      <c r="D288" s="132">
        <v>785</v>
      </c>
      <c r="E288" s="133" t="s">
        <v>269</v>
      </c>
      <c r="F288" s="153">
        <v>15302530000</v>
      </c>
      <c r="G288" s="2">
        <v>0</v>
      </c>
    </row>
    <row r="289" spans="1:7" ht="22.5">
      <c r="A289">
        <v>283</v>
      </c>
      <c r="B289" s="2">
        <v>28</v>
      </c>
      <c r="C289" s="134" t="s">
        <v>361</v>
      </c>
      <c r="D289" s="135">
        <v>842</v>
      </c>
      <c r="E289" s="136" t="s">
        <v>324</v>
      </c>
      <c r="F289" s="151">
        <v>188444104235</v>
      </c>
      <c r="G289" s="139">
        <v>1</v>
      </c>
    </row>
    <row r="290" spans="1:7" ht="22.5">
      <c r="A290">
        <v>284</v>
      </c>
      <c r="B290" s="2">
        <v>29</v>
      </c>
      <c r="C290" s="140" t="s">
        <v>361</v>
      </c>
      <c r="D290" s="132">
        <v>841</v>
      </c>
      <c r="E290" s="133" t="s">
        <v>323</v>
      </c>
      <c r="F290" s="153">
        <v>20000000</v>
      </c>
      <c r="G290" s="2">
        <v>0</v>
      </c>
    </row>
    <row r="291" spans="1:7" ht="22.5">
      <c r="A291">
        <v>285</v>
      </c>
      <c r="B291" s="2">
        <v>30</v>
      </c>
      <c r="C291" s="140" t="s">
        <v>363</v>
      </c>
      <c r="D291" s="132">
        <v>775</v>
      </c>
      <c r="E291" s="133" t="s">
        <v>261</v>
      </c>
      <c r="F291" s="153">
        <v>9941000000</v>
      </c>
      <c r="G291" s="2">
        <v>0</v>
      </c>
    </row>
    <row r="292" spans="1:7" ht="36.75">
      <c r="A292">
        <v>286</v>
      </c>
      <c r="B292" s="2">
        <v>31</v>
      </c>
      <c r="C292" s="140" t="s">
        <v>367</v>
      </c>
      <c r="D292" s="132">
        <v>131</v>
      </c>
      <c r="E292" s="133" t="s">
        <v>458</v>
      </c>
      <c r="F292" s="153">
        <v>13260865215</v>
      </c>
      <c r="G292" s="2">
        <v>0</v>
      </c>
    </row>
    <row r="293" spans="1:7" ht="22.5">
      <c r="A293">
        <v>287</v>
      </c>
      <c r="B293" s="2">
        <v>32</v>
      </c>
      <c r="C293" s="140" t="s">
        <v>374</v>
      </c>
      <c r="D293" s="132">
        <v>778</v>
      </c>
      <c r="E293" s="133" t="s">
        <v>264</v>
      </c>
      <c r="F293" s="153">
        <v>5106616000</v>
      </c>
      <c r="G293" s="2">
        <v>0</v>
      </c>
    </row>
    <row r="294" spans="1:7" ht="22.5">
      <c r="A294">
        <v>288</v>
      </c>
      <c r="B294" s="2">
        <v>33</v>
      </c>
      <c r="C294" s="140" t="s">
        <v>361</v>
      </c>
      <c r="D294" s="132">
        <v>845</v>
      </c>
      <c r="E294" s="133" t="s">
        <v>325</v>
      </c>
      <c r="F294" s="153">
        <v>8218311037</v>
      </c>
      <c r="G294" s="2">
        <v>0</v>
      </c>
    </row>
    <row r="295" spans="1:7" ht="22.5">
      <c r="A295">
        <v>289</v>
      </c>
      <c r="B295" s="2">
        <v>34</v>
      </c>
      <c r="C295" s="140" t="s">
        <v>340</v>
      </c>
      <c r="D295" s="132">
        <v>893</v>
      </c>
      <c r="E295" s="133" t="s">
        <v>122</v>
      </c>
      <c r="F295" s="153">
        <v>32611115500</v>
      </c>
      <c r="G295" s="2">
        <v>0</v>
      </c>
    </row>
    <row r="296" spans="1:7" ht="12.75">
      <c r="A296">
        <v>290</v>
      </c>
      <c r="B296" s="2">
        <v>35</v>
      </c>
      <c r="C296" s="140" t="s">
        <v>379</v>
      </c>
      <c r="D296" s="132">
        <v>836</v>
      </c>
      <c r="E296" s="133" t="s">
        <v>319</v>
      </c>
      <c r="F296" s="153">
        <v>2461120000</v>
      </c>
      <c r="G296" s="2">
        <v>0</v>
      </c>
    </row>
    <row r="297" spans="1:7" ht="45.75">
      <c r="A297">
        <v>291</v>
      </c>
      <c r="B297" s="2">
        <v>36</v>
      </c>
      <c r="C297" s="140" t="s">
        <v>379</v>
      </c>
      <c r="D297" s="132">
        <v>832</v>
      </c>
      <c r="E297" s="133" t="s">
        <v>315</v>
      </c>
      <c r="F297" s="153">
        <v>8289900000</v>
      </c>
      <c r="G297" s="2">
        <v>0</v>
      </c>
    </row>
    <row r="298" spans="1:7" ht="27.75">
      <c r="A298">
        <v>292</v>
      </c>
      <c r="B298" s="2">
        <v>1</v>
      </c>
      <c r="C298" s="140" t="s">
        <v>367</v>
      </c>
      <c r="D298" s="132">
        <v>811</v>
      </c>
      <c r="E298" s="133" t="s">
        <v>295</v>
      </c>
      <c r="F298" s="153">
        <v>23687557551</v>
      </c>
      <c r="G298" s="2">
        <v>0</v>
      </c>
    </row>
    <row r="299" spans="1:7" ht="36.75">
      <c r="A299">
        <v>293</v>
      </c>
      <c r="B299" s="2">
        <v>2</v>
      </c>
      <c r="C299" s="140" t="s">
        <v>367</v>
      </c>
      <c r="D299" s="132">
        <v>817</v>
      </c>
      <c r="E299" s="133" t="s">
        <v>300</v>
      </c>
      <c r="F299" s="153">
        <v>6630775000</v>
      </c>
      <c r="G299" s="2">
        <v>0</v>
      </c>
    </row>
    <row r="300" spans="1:7" ht="27.75">
      <c r="A300">
        <v>294</v>
      </c>
      <c r="B300" s="2">
        <v>3</v>
      </c>
      <c r="C300" s="134" t="s">
        <v>364</v>
      </c>
      <c r="D300" s="135">
        <v>870</v>
      </c>
      <c r="E300" s="136" t="s">
        <v>99</v>
      </c>
      <c r="F300" s="151">
        <v>57335208144</v>
      </c>
      <c r="G300" s="139">
        <v>1</v>
      </c>
    </row>
    <row r="301" spans="1:7" ht="22.5">
      <c r="A301">
        <v>295</v>
      </c>
      <c r="B301" s="2">
        <v>4</v>
      </c>
      <c r="C301" s="140" t="s">
        <v>363</v>
      </c>
      <c r="D301" s="132">
        <v>688</v>
      </c>
      <c r="E301" s="133" t="s">
        <v>57</v>
      </c>
      <c r="F301" s="153">
        <v>6526700000</v>
      </c>
      <c r="G301" s="2">
        <v>0</v>
      </c>
    </row>
    <row r="302" spans="1:7" ht="27.75">
      <c r="A302">
        <v>296</v>
      </c>
      <c r="B302" s="2">
        <v>5</v>
      </c>
      <c r="C302" s="140" t="s">
        <v>385</v>
      </c>
      <c r="D302" s="132">
        <v>803</v>
      </c>
      <c r="E302" s="133" t="s">
        <v>287</v>
      </c>
      <c r="F302" s="153">
        <v>13200727246</v>
      </c>
      <c r="G302" s="2">
        <v>0</v>
      </c>
    </row>
    <row r="303" spans="1:7" ht="36.75">
      <c r="A303">
        <v>297</v>
      </c>
      <c r="B303" s="2">
        <v>6</v>
      </c>
      <c r="C303" s="140" t="s">
        <v>385</v>
      </c>
      <c r="D303" s="132">
        <v>802</v>
      </c>
      <c r="E303" s="133" t="s">
        <v>286</v>
      </c>
      <c r="F303" s="153">
        <v>12847491677</v>
      </c>
      <c r="G303" s="2">
        <v>0</v>
      </c>
    </row>
    <row r="304" spans="1:7" ht="22.5">
      <c r="A304">
        <v>298</v>
      </c>
      <c r="B304" s="2">
        <v>7</v>
      </c>
      <c r="C304" s="140" t="s">
        <v>352</v>
      </c>
      <c r="D304" s="132">
        <v>765</v>
      </c>
      <c r="E304" s="133" t="s">
        <v>250</v>
      </c>
      <c r="F304" s="153">
        <v>13649022127</v>
      </c>
      <c r="G304" s="2">
        <v>0</v>
      </c>
    </row>
    <row r="305" spans="1:7" ht="27.75">
      <c r="A305">
        <v>299</v>
      </c>
      <c r="B305" s="2">
        <v>8</v>
      </c>
      <c r="C305" s="140" t="s">
        <v>379</v>
      </c>
      <c r="D305" s="132">
        <v>834</v>
      </c>
      <c r="E305" s="133" t="s">
        <v>317</v>
      </c>
      <c r="F305" s="153">
        <v>1005000000</v>
      </c>
      <c r="G305" s="2">
        <v>0</v>
      </c>
    </row>
    <row r="306" spans="1:7" ht="22.5">
      <c r="A306">
        <v>300</v>
      </c>
      <c r="B306" s="2">
        <v>9</v>
      </c>
      <c r="C306" s="140" t="s">
        <v>363</v>
      </c>
      <c r="D306" s="132">
        <v>689</v>
      </c>
      <c r="E306" s="133" t="s">
        <v>58</v>
      </c>
      <c r="F306" s="153">
        <v>34405000000</v>
      </c>
      <c r="G306" s="2">
        <v>0</v>
      </c>
    </row>
    <row r="307" spans="1:7" ht="22.5">
      <c r="A307">
        <v>301</v>
      </c>
      <c r="B307" s="2">
        <v>10</v>
      </c>
      <c r="C307" s="265" t="s">
        <v>340</v>
      </c>
      <c r="D307" s="266">
        <v>901</v>
      </c>
      <c r="E307" s="267" t="s">
        <v>128</v>
      </c>
      <c r="F307" s="268">
        <v>1143019988666</v>
      </c>
      <c r="G307" s="270">
        <v>5</v>
      </c>
    </row>
    <row r="308" spans="1:7" ht="22.5">
      <c r="A308">
        <v>302</v>
      </c>
      <c r="B308" s="2">
        <v>11</v>
      </c>
      <c r="C308" s="140" t="s">
        <v>361</v>
      </c>
      <c r="D308" s="132">
        <v>949</v>
      </c>
      <c r="E308" s="133" t="s">
        <v>157</v>
      </c>
      <c r="F308" s="153">
        <v>400000000</v>
      </c>
      <c r="G308" s="2">
        <v>0</v>
      </c>
    </row>
    <row r="309" spans="1:7" ht="18.75">
      <c r="A309">
        <v>303</v>
      </c>
      <c r="B309" s="2">
        <v>12</v>
      </c>
      <c r="C309" s="140" t="s">
        <v>366</v>
      </c>
      <c r="D309" s="132">
        <v>777</v>
      </c>
      <c r="E309" s="133" t="s">
        <v>263</v>
      </c>
      <c r="F309" s="153">
        <v>4000000</v>
      </c>
      <c r="G309" s="2">
        <v>0</v>
      </c>
    </row>
    <row r="310" spans="1:7" ht="22.5">
      <c r="A310">
        <v>304</v>
      </c>
      <c r="B310" s="2">
        <v>13</v>
      </c>
      <c r="C310" s="140" t="s">
        <v>364</v>
      </c>
      <c r="D310" s="132">
        <v>871</v>
      </c>
      <c r="E310" s="133" t="s">
        <v>100</v>
      </c>
      <c r="F310" s="153">
        <v>1601248680</v>
      </c>
      <c r="G310" s="2">
        <v>0</v>
      </c>
    </row>
    <row r="311" spans="1:7" ht="27.75">
      <c r="A311">
        <v>305</v>
      </c>
      <c r="B311" s="2">
        <v>14</v>
      </c>
      <c r="C311" s="140" t="s">
        <v>379</v>
      </c>
      <c r="D311" s="132">
        <v>840</v>
      </c>
      <c r="E311" s="133" t="s">
        <v>322</v>
      </c>
      <c r="F311" s="153">
        <v>3828100001</v>
      </c>
      <c r="G311" s="2">
        <v>0</v>
      </c>
    </row>
    <row r="312" spans="1:7" ht="18.75">
      <c r="A312">
        <v>306</v>
      </c>
      <c r="B312" s="2">
        <v>15</v>
      </c>
      <c r="C312" s="140" t="s">
        <v>354</v>
      </c>
      <c r="D312" s="132">
        <v>76</v>
      </c>
      <c r="E312" s="133" t="s">
        <v>456</v>
      </c>
      <c r="F312" s="153">
        <v>219000000</v>
      </c>
      <c r="G312" s="2">
        <v>0</v>
      </c>
    </row>
    <row r="313" spans="1:7" ht="12.75">
      <c r="A313">
        <v>307</v>
      </c>
      <c r="B313" s="2">
        <v>16</v>
      </c>
      <c r="C313" s="140" t="s">
        <v>354</v>
      </c>
      <c r="D313" s="132">
        <v>45</v>
      </c>
      <c r="E313" s="145" t="s">
        <v>438</v>
      </c>
      <c r="F313" s="146">
        <v>5694719166.49</v>
      </c>
      <c r="G313" s="2">
        <v>0</v>
      </c>
    </row>
    <row r="314" spans="1:7" ht="27.75">
      <c r="A314">
        <v>308</v>
      </c>
      <c r="B314" s="2">
        <v>17</v>
      </c>
      <c r="C314" s="140" t="s">
        <v>379</v>
      </c>
      <c r="D314" s="132">
        <v>825</v>
      </c>
      <c r="E314" s="133" t="s">
        <v>308</v>
      </c>
      <c r="F314" s="153">
        <v>4035000000</v>
      </c>
      <c r="G314" s="2">
        <v>0</v>
      </c>
    </row>
    <row r="315" spans="1:7" ht="18.75">
      <c r="A315">
        <v>309</v>
      </c>
      <c r="B315" s="2">
        <v>18</v>
      </c>
      <c r="C315" s="134" t="s">
        <v>366</v>
      </c>
      <c r="D315" s="135">
        <v>914</v>
      </c>
      <c r="E315" s="136" t="s">
        <v>136</v>
      </c>
      <c r="F315" s="151">
        <v>58848000000</v>
      </c>
      <c r="G315" s="139">
        <v>1</v>
      </c>
    </row>
    <row r="316" spans="1:7" ht="18.75">
      <c r="A316">
        <v>310</v>
      </c>
      <c r="B316" s="2">
        <v>19</v>
      </c>
      <c r="C316" s="140" t="s">
        <v>387</v>
      </c>
      <c r="D316" s="132">
        <v>732</v>
      </c>
      <c r="E316" s="133" t="s">
        <v>219</v>
      </c>
      <c r="F316" s="153">
        <v>1941000002</v>
      </c>
      <c r="G316" s="2">
        <v>0</v>
      </c>
    </row>
    <row r="317" spans="1:7" ht="27.75">
      <c r="A317">
        <v>311</v>
      </c>
      <c r="B317" s="2">
        <v>20</v>
      </c>
      <c r="C317" s="134" t="s">
        <v>366</v>
      </c>
      <c r="D317" s="135">
        <v>915</v>
      </c>
      <c r="E317" s="136" t="s">
        <v>137</v>
      </c>
      <c r="F317" s="151">
        <v>130983000000</v>
      </c>
      <c r="G317" s="139">
        <v>1</v>
      </c>
    </row>
    <row r="318" spans="1:7" ht="22.5">
      <c r="A318">
        <v>312</v>
      </c>
      <c r="B318" s="2">
        <v>21</v>
      </c>
      <c r="C318" s="140" t="s">
        <v>371</v>
      </c>
      <c r="D318" s="132">
        <v>378</v>
      </c>
      <c r="E318" s="133" t="s">
        <v>0</v>
      </c>
      <c r="F318" s="153">
        <v>22765506161</v>
      </c>
      <c r="G318" s="2">
        <v>0</v>
      </c>
    </row>
    <row r="319" spans="1:7" ht="18.75">
      <c r="A319">
        <v>313</v>
      </c>
      <c r="B319" s="2">
        <v>22</v>
      </c>
      <c r="C319" s="140" t="s">
        <v>356</v>
      </c>
      <c r="D319" s="132">
        <v>1165</v>
      </c>
      <c r="E319" s="133" t="s">
        <v>173</v>
      </c>
      <c r="F319" s="153">
        <v>24546750947</v>
      </c>
      <c r="G319" s="2">
        <v>0</v>
      </c>
    </row>
    <row r="320" spans="1:7" ht="18.75">
      <c r="A320">
        <v>314</v>
      </c>
      <c r="B320" s="2">
        <v>23</v>
      </c>
      <c r="C320" s="140" t="s">
        <v>366</v>
      </c>
      <c r="D320" s="132">
        <v>944</v>
      </c>
      <c r="E320" s="133" t="s">
        <v>153</v>
      </c>
      <c r="F320" s="153">
        <v>340000000</v>
      </c>
      <c r="G320" s="2">
        <v>0</v>
      </c>
    </row>
    <row r="321" spans="1:7" ht="18.75">
      <c r="A321">
        <v>315</v>
      </c>
      <c r="B321" s="2">
        <v>24</v>
      </c>
      <c r="C321" s="140" t="s">
        <v>379</v>
      </c>
      <c r="D321" s="132">
        <v>963</v>
      </c>
      <c r="E321" s="133" t="s">
        <v>168</v>
      </c>
      <c r="F321" s="153">
        <v>4950000000</v>
      </c>
      <c r="G321" s="2">
        <v>0</v>
      </c>
    </row>
    <row r="322" spans="1:7" ht="36.75">
      <c r="A322">
        <v>316</v>
      </c>
      <c r="B322" s="2">
        <v>25</v>
      </c>
      <c r="C322" s="140" t="s">
        <v>379</v>
      </c>
      <c r="D322" s="132">
        <v>827</v>
      </c>
      <c r="E322" s="133" t="s">
        <v>310</v>
      </c>
      <c r="F322" s="153">
        <v>2457000000</v>
      </c>
      <c r="G322" s="2">
        <v>0</v>
      </c>
    </row>
    <row r="323" spans="1:7" ht="22.5">
      <c r="A323">
        <v>317</v>
      </c>
      <c r="B323" s="2">
        <v>26</v>
      </c>
      <c r="C323" s="141" t="s">
        <v>352</v>
      </c>
      <c r="D323" s="142">
        <v>749</v>
      </c>
      <c r="E323" s="143" t="s">
        <v>235</v>
      </c>
      <c r="F323" s="154">
        <v>11441544550</v>
      </c>
      <c r="G323" s="2">
        <v>0</v>
      </c>
    </row>
    <row r="324" spans="1:7" ht="12.75">
      <c r="A324">
        <v>318</v>
      </c>
      <c r="B324" s="2">
        <v>27</v>
      </c>
      <c r="C324" s="140" t="s">
        <v>382</v>
      </c>
      <c r="D324" s="132">
        <v>696</v>
      </c>
      <c r="E324" s="133" t="s">
        <v>68</v>
      </c>
      <c r="F324" s="153">
        <v>5769000000</v>
      </c>
      <c r="G324" s="2">
        <v>0</v>
      </c>
    </row>
    <row r="325" spans="1:7" ht="22.5">
      <c r="A325">
        <v>319</v>
      </c>
      <c r="B325" s="2">
        <v>28</v>
      </c>
      <c r="C325" s="134" t="s">
        <v>352</v>
      </c>
      <c r="D325" s="135">
        <v>760</v>
      </c>
      <c r="E325" s="136" t="s">
        <v>245</v>
      </c>
      <c r="F325" s="151">
        <v>81937216002</v>
      </c>
      <c r="G325" s="139">
        <v>1</v>
      </c>
    </row>
    <row r="326" spans="1:7" ht="36.75">
      <c r="A326">
        <v>320</v>
      </c>
      <c r="B326" s="2">
        <v>29</v>
      </c>
      <c r="C326" s="134" t="s">
        <v>372</v>
      </c>
      <c r="D326" s="135">
        <v>722</v>
      </c>
      <c r="E326" s="136" t="s">
        <v>209</v>
      </c>
      <c r="F326" s="151">
        <v>135343654783</v>
      </c>
      <c r="G326" s="139">
        <v>1</v>
      </c>
    </row>
    <row r="327" spans="1:7" ht="22.5">
      <c r="A327">
        <v>321</v>
      </c>
      <c r="B327" s="2">
        <v>30</v>
      </c>
      <c r="C327" s="140" t="s">
        <v>363</v>
      </c>
      <c r="D327" s="132">
        <v>709</v>
      </c>
      <c r="E327" s="133" t="s">
        <v>82</v>
      </c>
      <c r="F327" s="153">
        <v>12199000000</v>
      </c>
      <c r="G327" s="2">
        <v>0</v>
      </c>
    </row>
    <row r="328" spans="1:7" ht="22.5">
      <c r="A328">
        <v>322</v>
      </c>
      <c r="B328" s="2">
        <v>31</v>
      </c>
      <c r="C328" s="132" t="s">
        <v>362</v>
      </c>
      <c r="D328" s="133">
        <v>656</v>
      </c>
      <c r="E328" s="133" t="s">
        <v>50</v>
      </c>
      <c r="F328" s="153">
        <v>10941750093</v>
      </c>
      <c r="G328" s="2">
        <v>0</v>
      </c>
    </row>
    <row r="329" spans="1:7" ht="18.75">
      <c r="A329">
        <v>323</v>
      </c>
      <c r="B329" s="2">
        <v>32</v>
      </c>
      <c r="C329" s="134" t="s">
        <v>338</v>
      </c>
      <c r="D329" s="135">
        <v>3075</v>
      </c>
      <c r="E329" s="136" t="s">
        <v>174</v>
      </c>
      <c r="F329" s="151">
        <v>140915346787</v>
      </c>
      <c r="G329" s="139">
        <v>1</v>
      </c>
    </row>
    <row r="330" spans="1:7" ht="27.75">
      <c r="A330">
        <v>324</v>
      </c>
      <c r="B330" s="2">
        <v>33</v>
      </c>
      <c r="C330" s="140" t="s">
        <v>379</v>
      </c>
      <c r="D330" s="132">
        <v>829</v>
      </c>
      <c r="E330" s="133" t="s">
        <v>312</v>
      </c>
      <c r="F330" s="153">
        <v>3004000000</v>
      </c>
      <c r="G330" s="2">
        <v>0</v>
      </c>
    </row>
    <row r="331" spans="1:7" ht="27.75">
      <c r="A331">
        <v>325</v>
      </c>
      <c r="B331" s="2">
        <v>34</v>
      </c>
      <c r="C331" s="140" t="s">
        <v>359</v>
      </c>
      <c r="D331" s="132">
        <v>812</v>
      </c>
      <c r="E331" s="133" t="s">
        <v>296</v>
      </c>
      <c r="F331" s="153">
        <v>14027508000</v>
      </c>
      <c r="G331" s="2">
        <v>0</v>
      </c>
    </row>
    <row r="332" spans="1:7" ht="22.5">
      <c r="A332">
        <v>326</v>
      </c>
      <c r="B332" s="2">
        <v>35</v>
      </c>
      <c r="C332" s="265" t="s">
        <v>358</v>
      </c>
      <c r="D332" s="266">
        <v>408</v>
      </c>
      <c r="E332" s="267" t="s">
        <v>10</v>
      </c>
      <c r="F332" s="268">
        <v>720720554231</v>
      </c>
      <c r="G332" s="270">
        <v>5</v>
      </c>
    </row>
    <row r="333" spans="1:7" ht="18.75">
      <c r="A333">
        <v>327</v>
      </c>
      <c r="B333" s="2">
        <v>36</v>
      </c>
      <c r="C333" s="140" t="s">
        <v>355</v>
      </c>
      <c r="D333" s="132">
        <v>807</v>
      </c>
      <c r="E333" s="133" t="s">
        <v>291</v>
      </c>
      <c r="F333" s="153">
        <v>1845756656</v>
      </c>
      <c r="G333" s="2">
        <v>0</v>
      </c>
    </row>
    <row r="334" spans="1:7" ht="22.5">
      <c r="A334">
        <v>328</v>
      </c>
      <c r="B334" s="2">
        <v>1</v>
      </c>
      <c r="C334" s="265" t="s">
        <v>346</v>
      </c>
      <c r="D334" s="266">
        <v>876</v>
      </c>
      <c r="E334" s="267" t="s">
        <v>105</v>
      </c>
      <c r="F334" s="268">
        <v>487721036185</v>
      </c>
      <c r="G334" s="270">
        <v>5</v>
      </c>
    </row>
    <row r="335" spans="1:7" ht="36.75">
      <c r="A335">
        <v>329</v>
      </c>
      <c r="B335" s="2">
        <v>2</v>
      </c>
      <c r="C335" s="140" t="s">
        <v>379</v>
      </c>
      <c r="D335" s="132">
        <v>828</v>
      </c>
      <c r="E335" s="133" t="s">
        <v>311</v>
      </c>
      <c r="F335" s="153">
        <v>2832192000</v>
      </c>
      <c r="G335" s="2">
        <v>0</v>
      </c>
    </row>
    <row r="336" spans="1:7" ht="27.75">
      <c r="A336">
        <v>330</v>
      </c>
      <c r="B336" s="2">
        <v>3</v>
      </c>
      <c r="C336" s="140" t="s">
        <v>359</v>
      </c>
      <c r="D336" s="132">
        <v>788</v>
      </c>
      <c r="E336" s="133" t="s">
        <v>272</v>
      </c>
      <c r="F336" s="153">
        <v>7254396000</v>
      </c>
      <c r="G336" s="2">
        <v>0</v>
      </c>
    </row>
    <row r="337" spans="1:7" ht="22.5">
      <c r="A337">
        <v>331</v>
      </c>
      <c r="B337" s="2">
        <v>4</v>
      </c>
      <c r="C337" s="134" t="s">
        <v>352</v>
      </c>
      <c r="D337" s="135">
        <v>741</v>
      </c>
      <c r="E337" s="136" t="s">
        <v>228</v>
      </c>
      <c r="F337" s="151">
        <v>96971552124</v>
      </c>
      <c r="G337" s="139">
        <v>1</v>
      </c>
    </row>
    <row r="338" spans="1:7" ht="27.75">
      <c r="A338">
        <v>332</v>
      </c>
      <c r="B338" s="2">
        <v>5</v>
      </c>
      <c r="C338" s="134" t="s">
        <v>353</v>
      </c>
      <c r="D338" s="135">
        <v>50</v>
      </c>
      <c r="E338" s="136" t="s">
        <v>439</v>
      </c>
      <c r="F338" s="151">
        <v>239727904120</v>
      </c>
      <c r="G338" s="139">
        <v>1</v>
      </c>
    </row>
    <row r="339" spans="1:7" ht="27.75">
      <c r="A339">
        <v>333</v>
      </c>
      <c r="B339" s="2">
        <v>6</v>
      </c>
      <c r="C339" s="134" t="s">
        <v>353</v>
      </c>
      <c r="D339" s="135">
        <v>52</v>
      </c>
      <c r="E339" s="136" t="s">
        <v>441</v>
      </c>
      <c r="F339" s="151">
        <v>88198664336</v>
      </c>
      <c r="G339" s="139">
        <v>1</v>
      </c>
    </row>
    <row r="340" spans="1:7" ht="27.75">
      <c r="A340">
        <v>334</v>
      </c>
      <c r="B340" s="2">
        <v>7</v>
      </c>
      <c r="C340" s="134" t="s">
        <v>353</v>
      </c>
      <c r="D340" s="135">
        <v>51</v>
      </c>
      <c r="E340" s="136" t="s">
        <v>440</v>
      </c>
      <c r="F340" s="151">
        <v>156309847992</v>
      </c>
      <c r="G340" s="139">
        <v>1</v>
      </c>
    </row>
    <row r="341" spans="1:7" ht="22.5">
      <c r="A341">
        <v>335</v>
      </c>
      <c r="B341" s="2">
        <v>8</v>
      </c>
      <c r="C341" s="134" t="s">
        <v>340</v>
      </c>
      <c r="D341" s="135">
        <v>890</v>
      </c>
      <c r="E341" s="136" t="s">
        <v>119</v>
      </c>
      <c r="F341" s="151">
        <v>57398252000</v>
      </c>
      <c r="G341" s="139">
        <v>1</v>
      </c>
    </row>
    <row r="342" spans="1:7" ht="22.5">
      <c r="A342">
        <v>336</v>
      </c>
      <c r="B342" s="2">
        <v>9</v>
      </c>
      <c r="C342" s="140" t="s">
        <v>364</v>
      </c>
      <c r="D342" s="132">
        <v>853</v>
      </c>
      <c r="E342" s="133" t="s">
        <v>328</v>
      </c>
      <c r="F342" s="153">
        <v>11834279000</v>
      </c>
      <c r="G342" s="2">
        <v>0</v>
      </c>
    </row>
    <row r="343" spans="1:7" ht="27.75">
      <c r="A343">
        <v>337</v>
      </c>
      <c r="B343" s="2">
        <v>10</v>
      </c>
      <c r="C343" s="140" t="s">
        <v>370</v>
      </c>
      <c r="D343" s="132">
        <v>440</v>
      </c>
      <c r="E343" s="133" t="s">
        <v>24</v>
      </c>
      <c r="F343" s="153">
        <v>31268856888</v>
      </c>
      <c r="G343" s="2">
        <v>0</v>
      </c>
    </row>
    <row r="344" spans="1:7" ht="22.5">
      <c r="A344">
        <v>338</v>
      </c>
      <c r="B344" s="2">
        <v>11</v>
      </c>
      <c r="C344" s="134" t="s">
        <v>346</v>
      </c>
      <c r="D344" s="135">
        <v>885</v>
      </c>
      <c r="E344" s="136" t="s">
        <v>114</v>
      </c>
      <c r="F344" s="151">
        <v>215818563821</v>
      </c>
      <c r="G344" s="139">
        <v>1</v>
      </c>
    </row>
    <row r="345" spans="1:7" ht="22.5">
      <c r="A345">
        <v>339</v>
      </c>
      <c r="B345" s="2">
        <v>12</v>
      </c>
      <c r="C345" s="134" t="s">
        <v>346</v>
      </c>
      <c r="D345" s="135">
        <v>883</v>
      </c>
      <c r="E345" s="136" t="s">
        <v>112</v>
      </c>
      <c r="F345" s="151">
        <v>264032925700</v>
      </c>
      <c r="G345" s="139">
        <v>1</v>
      </c>
    </row>
    <row r="346" spans="1:7" ht="22.5">
      <c r="A346">
        <v>340</v>
      </c>
      <c r="B346" s="2">
        <v>13</v>
      </c>
      <c r="C346" s="265" t="s">
        <v>346</v>
      </c>
      <c r="D346" s="266">
        <v>869</v>
      </c>
      <c r="E346" s="267" t="s">
        <v>98</v>
      </c>
      <c r="F346" s="268">
        <v>1176636710661</v>
      </c>
      <c r="G346" s="270">
        <v>5</v>
      </c>
    </row>
    <row r="347" spans="1:7" ht="12.75">
      <c r="A347">
        <v>341</v>
      </c>
      <c r="B347" s="2">
        <v>14</v>
      </c>
      <c r="C347" s="265" t="s">
        <v>354</v>
      </c>
      <c r="D347" s="266">
        <v>31</v>
      </c>
      <c r="E347" s="267" t="s">
        <v>436</v>
      </c>
      <c r="F347" s="271">
        <v>536112655430.64</v>
      </c>
      <c r="G347" s="270">
        <v>5</v>
      </c>
    </row>
    <row r="348" spans="1:7" ht="12.75">
      <c r="A348">
        <v>342</v>
      </c>
      <c r="B348" s="2">
        <v>15</v>
      </c>
      <c r="C348" s="140" t="s">
        <v>368</v>
      </c>
      <c r="D348" s="132">
        <v>1122</v>
      </c>
      <c r="E348" s="133" t="s">
        <v>172</v>
      </c>
      <c r="F348" s="153">
        <v>41996489000</v>
      </c>
      <c r="G348" s="2">
        <v>0</v>
      </c>
    </row>
    <row r="349" spans="1:7" ht="22.5">
      <c r="A349">
        <v>343</v>
      </c>
      <c r="B349" s="2">
        <v>16</v>
      </c>
      <c r="C349" s="140" t="s">
        <v>372</v>
      </c>
      <c r="D349" s="132">
        <v>7243</v>
      </c>
      <c r="E349" s="133" t="s">
        <v>187</v>
      </c>
      <c r="F349" s="153">
        <v>4262388861</v>
      </c>
      <c r="G349" s="2">
        <v>0</v>
      </c>
    </row>
    <row r="350" spans="1:7" ht="22.5">
      <c r="A350">
        <v>344</v>
      </c>
      <c r="B350" s="2">
        <v>17</v>
      </c>
      <c r="C350" s="265" t="s">
        <v>352</v>
      </c>
      <c r="D350" s="266">
        <v>750</v>
      </c>
      <c r="E350" s="267" t="s">
        <v>236</v>
      </c>
      <c r="F350" s="268">
        <v>287650037860</v>
      </c>
      <c r="G350" s="270">
        <v>5</v>
      </c>
    </row>
    <row r="351" spans="1:7" ht="18.75">
      <c r="A351">
        <v>345</v>
      </c>
      <c r="B351" s="2">
        <v>18</v>
      </c>
      <c r="C351" s="140" t="s">
        <v>368</v>
      </c>
      <c r="D351" s="132">
        <v>484</v>
      </c>
      <c r="E351" s="133" t="s">
        <v>32</v>
      </c>
      <c r="F351" s="153">
        <v>2417629000</v>
      </c>
      <c r="G351" s="2">
        <v>0</v>
      </c>
    </row>
    <row r="352" spans="1:7" ht="18.75">
      <c r="A352">
        <v>346</v>
      </c>
      <c r="B352" s="2">
        <v>19</v>
      </c>
      <c r="C352" s="140" t="s">
        <v>356</v>
      </c>
      <c r="D352" s="132">
        <v>585</v>
      </c>
      <c r="E352" s="133" t="s">
        <v>44</v>
      </c>
      <c r="F352" s="153">
        <v>13114571000</v>
      </c>
      <c r="G352" s="2">
        <v>0</v>
      </c>
    </row>
    <row r="353" spans="1:7" ht="22.5">
      <c r="A353">
        <v>347</v>
      </c>
      <c r="B353" s="2">
        <v>20</v>
      </c>
      <c r="C353" s="140" t="s">
        <v>386</v>
      </c>
      <c r="D353" s="132">
        <v>586</v>
      </c>
      <c r="E353" s="133" t="s">
        <v>44</v>
      </c>
      <c r="F353" s="153">
        <v>11679500000</v>
      </c>
      <c r="G353" s="2">
        <v>0</v>
      </c>
    </row>
    <row r="354" spans="1:7" ht="22.5">
      <c r="A354">
        <v>348</v>
      </c>
      <c r="B354" s="2">
        <v>21</v>
      </c>
      <c r="C354" s="140" t="s">
        <v>371</v>
      </c>
      <c r="D354" s="132">
        <v>188</v>
      </c>
      <c r="E354" s="133" t="s">
        <v>464</v>
      </c>
      <c r="F354" s="153">
        <v>24365906798</v>
      </c>
      <c r="G354" s="2">
        <v>0</v>
      </c>
    </row>
    <row r="355" spans="1:7" ht="18.75">
      <c r="A355">
        <v>349</v>
      </c>
      <c r="B355" s="2">
        <v>22</v>
      </c>
      <c r="C355" s="140" t="s">
        <v>369</v>
      </c>
      <c r="D355" s="132">
        <v>712</v>
      </c>
      <c r="E355" s="133" t="s">
        <v>427</v>
      </c>
      <c r="F355" s="155">
        <v>4279366485</v>
      </c>
      <c r="G355" s="2">
        <v>0</v>
      </c>
    </row>
    <row r="356" spans="1:7" ht="22.5">
      <c r="A356">
        <v>350</v>
      </c>
      <c r="B356" s="2">
        <v>23</v>
      </c>
      <c r="C356" s="140" t="s">
        <v>386</v>
      </c>
      <c r="D356" s="132">
        <v>353</v>
      </c>
      <c r="E356" s="133" t="s">
        <v>490</v>
      </c>
      <c r="F356" s="153">
        <v>7593034888</v>
      </c>
      <c r="G356" s="2">
        <v>0</v>
      </c>
    </row>
    <row r="357" spans="1:7" ht="22.5">
      <c r="A357">
        <v>351</v>
      </c>
      <c r="B357" s="2">
        <v>24</v>
      </c>
      <c r="C357" s="265" t="s">
        <v>340</v>
      </c>
      <c r="D357" s="266">
        <v>4248</v>
      </c>
      <c r="E357" s="267" t="s">
        <v>178</v>
      </c>
      <c r="F357" s="268">
        <v>788164134928</v>
      </c>
      <c r="G357" s="270">
        <v>5</v>
      </c>
    </row>
    <row r="358" spans="1:7" ht="18.75">
      <c r="A358">
        <v>352</v>
      </c>
      <c r="B358" s="2">
        <v>25</v>
      </c>
      <c r="C358" s="134" t="s">
        <v>356</v>
      </c>
      <c r="D358" s="135">
        <v>7132</v>
      </c>
      <c r="E358" s="136" t="s">
        <v>183</v>
      </c>
      <c r="F358" s="151">
        <v>48827718076</v>
      </c>
      <c r="G358" s="139">
        <v>1</v>
      </c>
    </row>
    <row r="359" spans="1:7" ht="27.75">
      <c r="A359">
        <v>353</v>
      </c>
      <c r="B359" s="2">
        <v>26</v>
      </c>
      <c r="C359" s="140" t="s">
        <v>356</v>
      </c>
      <c r="D359" s="132">
        <v>967</v>
      </c>
      <c r="E359" s="133" t="s">
        <v>171</v>
      </c>
      <c r="F359" s="153">
        <v>39573981000</v>
      </c>
      <c r="G359" s="2">
        <v>0</v>
      </c>
    </row>
    <row r="360" spans="1:7" ht="22.5">
      <c r="A360">
        <v>354</v>
      </c>
      <c r="B360" s="2">
        <v>27</v>
      </c>
      <c r="C360" s="265" t="s">
        <v>340</v>
      </c>
      <c r="D360" s="266">
        <v>899</v>
      </c>
      <c r="E360" s="267" t="s">
        <v>126</v>
      </c>
      <c r="F360" s="268">
        <v>328964528061</v>
      </c>
      <c r="G360" s="270">
        <v>5</v>
      </c>
    </row>
    <row r="361" spans="1:7" ht="33.75">
      <c r="A361">
        <v>355</v>
      </c>
      <c r="B361" s="2">
        <v>28</v>
      </c>
      <c r="C361" s="140" t="s">
        <v>341</v>
      </c>
      <c r="D361" s="132">
        <v>8</v>
      </c>
      <c r="E361" s="144" t="s">
        <v>425</v>
      </c>
      <c r="F361" s="146">
        <v>7558389833</v>
      </c>
      <c r="G361" s="2">
        <v>0</v>
      </c>
    </row>
    <row r="362" spans="1:7" ht="22.5">
      <c r="A362">
        <v>356</v>
      </c>
      <c r="B362" s="2">
        <v>29</v>
      </c>
      <c r="C362" s="134" t="s">
        <v>374</v>
      </c>
      <c r="D362" s="135">
        <v>782</v>
      </c>
      <c r="E362" s="136" t="s">
        <v>266</v>
      </c>
      <c r="F362" s="151">
        <v>54406384570</v>
      </c>
      <c r="G362" s="139">
        <v>1</v>
      </c>
    </row>
    <row r="363" spans="1:7" ht="27.75">
      <c r="A363">
        <v>357</v>
      </c>
      <c r="B363" s="2">
        <v>30</v>
      </c>
      <c r="C363" s="134" t="s">
        <v>368</v>
      </c>
      <c r="D363" s="135">
        <v>766</v>
      </c>
      <c r="E363" s="136" t="s">
        <v>251</v>
      </c>
      <c r="F363" s="151">
        <v>84557824991</v>
      </c>
      <c r="G363" s="139">
        <v>1</v>
      </c>
    </row>
    <row r="364" spans="1:7" ht="22.5">
      <c r="A364">
        <v>358</v>
      </c>
      <c r="B364" s="2">
        <v>31</v>
      </c>
      <c r="C364" s="140" t="s">
        <v>361</v>
      </c>
      <c r="D364" s="132">
        <v>847</v>
      </c>
      <c r="E364" s="133" t="s">
        <v>327</v>
      </c>
      <c r="F364" s="153">
        <v>25749335594</v>
      </c>
      <c r="G364" s="2">
        <v>0</v>
      </c>
    </row>
    <row r="365" spans="1:7" ht="12.75">
      <c r="A365">
        <v>359</v>
      </c>
      <c r="B365" s="2">
        <v>32</v>
      </c>
      <c r="C365" s="140" t="s">
        <v>338</v>
      </c>
      <c r="D365" s="132">
        <v>471</v>
      </c>
      <c r="E365" s="133" t="s">
        <v>28</v>
      </c>
      <c r="F365" s="153">
        <v>6727605107</v>
      </c>
      <c r="G365" s="2">
        <v>0</v>
      </c>
    </row>
    <row r="366" spans="1:7" ht="22.5">
      <c r="A366">
        <v>360</v>
      </c>
      <c r="B366" s="2">
        <v>33</v>
      </c>
      <c r="C366" s="265" t="s">
        <v>346</v>
      </c>
      <c r="D366" s="266">
        <v>884</v>
      </c>
      <c r="E366" s="267" t="s">
        <v>113</v>
      </c>
      <c r="F366" s="268">
        <v>404785006500</v>
      </c>
      <c r="G366" s="270">
        <v>5</v>
      </c>
    </row>
    <row r="367" spans="1:7" ht="22.5">
      <c r="A367">
        <v>361</v>
      </c>
      <c r="B367" s="2">
        <v>34</v>
      </c>
      <c r="C367" s="140" t="s">
        <v>374</v>
      </c>
      <c r="D367" s="132">
        <v>720</v>
      </c>
      <c r="E367" s="133" t="s">
        <v>207</v>
      </c>
      <c r="F367" s="153">
        <v>5324400000</v>
      </c>
      <c r="G367" s="2">
        <v>0</v>
      </c>
    </row>
    <row r="368" spans="1:7" ht="22.5">
      <c r="A368">
        <v>362</v>
      </c>
      <c r="B368" s="2">
        <v>35</v>
      </c>
      <c r="C368" s="140" t="s">
        <v>370</v>
      </c>
      <c r="D368" s="132">
        <v>942</v>
      </c>
      <c r="E368" s="133" t="s">
        <v>151</v>
      </c>
      <c r="F368" s="153">
        <v>446000000</v>
      </c>
      <c r="G368" s="2">
        <v>0</v>
      </c>
    </row>
    <row r="369" spans="1:7" ht="12.75">
      <c r="A369">
        <v>363</v>
      </c>
      <c r="B369" s="2">
        <v>36</v>
      </c>
      <c r="C369" s="140" t="s">
        <v>380</v>
      </c>
      <c r="D369" s="132">
        <v>952</v>
      </c>
      <c r="E369" s="133" t="s">
        <v>159</v>
      </c>
      <c r="F369" s="153">
        <v>120000000</v>
      </c>
      <c r="G369" s="2">
        <v>0</v>
      </c>
    </row>
    <row r="370" spans="1:7" ht="18.75">
      <c r="A370">
        <v>364</v>
      </c>
      <c r="B370" s="2">
        <v>37</v>
      </c>
      <c r="C370" s="140" t="s">
        <v>381</v>
      </c>
      <c r="D370" s="132">
        <v>941</v>
      </c>
      <c r="E370" s="133" t="s">
        <v>150</v>
      </c>
      <c r="F370" s="153">
        <v>120000000</v>
      </c>
      <c r="G370" s="2">
        <v>0</v>
      </c>
    </row>
    <row r="371" spans="2:7" ht="22.5">
      <c r="B371" s="2"/>
      <c r="C371" s="140" t="s">
        <v>346</v>
      </c>
      <c r="D371" s="132">
        <v>946</v>
      </c>
      <c r="E371" s="133" t="s">
        <v>155</v>
      </c>
      <c r="F371" s="153">
        <v>6000000000</v>
      </c>
      <c r="G371" s="2">
        <v>0</v>
      </c>
    </row>
    <row r="372" spans="2:7" ht="27.75">
      <c r="B372" s="2"/>
      <c r="C372" s="140" t="s">
        <v>349</v>
      </c>
      <c r="D372" s="132">
        <v>955</v>
      </c>
      <c r="E372" s="133" t="s">
        <v>162</v>
      </c>
      <c r="F372" s="153">
        <v>2802000000</v>
      </c>
      <c r="G372" s="2">
        <v>0</v>
      </c>
    </row>
    <row r="373" spans="2:7" ht="13.5" thickBot="1">
      <c r="B373" s="2"/>
      <c r="C373" s="147" t="s">
        <v>380</v>
      </c>
      <c r="D373" s="148">
        <v>924</v>
      </c>
      <c r="E373" s="149"/>
      <c r="F373" s="156">
        <v>0</v>
      </c>
      <c r="G373" s="2">
        <v>0</v>
      </c>
    </row>
    <row r="374" spans="3:7" ht="12.75">
      <c r="C374" s="272"/>
      <c r="D374" s="272"/>
      <c r="E374" s="272"/>
      <c r="F374" s="272"/>
      <c r="G374" s="272"/>
    </row>
  </sheetData>
  <sheetProtection password="CF7A" sheet="1"/>
  <autoFilter ref="C6:G373"/>
  <mergeCells count="7">
    <mergeCell ref="C4:C5"/>
    <mergeCell ref="D4:F5"/>
    <mergeCell ref="A1:B3"/>
    <mergeCell ref="F1:G1"/>
    <mergeCell ref="F2:G2"/>
    <mergeCell ref="F3:G3"/>
    <mergeCell ref="C1:E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C381"/>
  <sheetViews>
    <sheetView zoomScalePageLayoutView="0" workbookViewId="0" topLeftCell="L1">
      <selection activeCell="U12" sqref="U12"/>
    </sheetView>
  </sheetViews>
  <sheetFormatPr defaultColWidth="11.421875" defaultRowHeight="12.75"/>
  <cols>
    <col min="1" max="1" width="4.57421875" style="0" customWidth="1"/>
    <col min="2" max="2" width="21.00390625" style="0" customWidth="1"/>
    <col min="3" max="3" width="4.8515625" style="0" customWidth="1"/>
    <col min="4" max="4" width="19.00390625" style="0" customWidth="1"/>
    <col min="5" max="5" width="22.8515625" style="0" bestFit="1" customWidth="1"/>
    <col min="6" max="20" width="11.421875" style="0" customWidth="1"/>
    <col min="21" max="21" width="10.28125" style="0" customWidth="1"/>
    <col min="22" max="26" width="8.421875" style="0" customWidth="1"/>
    <col min="27" max="27" width="8.00390625" style="0" customWidth="1"/>
    <col min="28" max="28" width="6.57421875" style="0" bestFit="1" customWidth="1"/>
  </cols>
  <sheetData>
    <row r="1" spans="1:28" ht="12.75">
      <c r="A1" s="406"/>
      <c r="B1" s="406"/>
      <c r="C1" s="408" t="s">
        <v>502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10"/>
      <c r="Z1" s="378" t="s">
        <v>500</v>
      </c>
      <c r="AA1" s="378"/>
      <c r="AB1" s="378"/>
    </row>
    <row r="2" spans="1:28" ht="24.75" customHeight="1">
      <c r="A2" s="406"/>
      <c r="B2" s="406"/>
      <c r="C2" s="400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377"/>
      <c r="Z2" s="379" t="s">
        <v>504</v>
      </c>
      <c r="AA2" s="378"/>
      <c r="AB2" s="378"/>
    </row>
    <row r="3" spans="1:28" ht="18" customHeight="1" thickBot="1">
      <c r="A3" s="443"/>
      <c r="B3" s="443"/>
      <c r="C3" s="401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02"/>
      <c r="Z3" s="378" t="s">
        <v>501</v>
      </c>
      <c r="AA3" s="378"/>
      <c r="AB3" s="378"/>
    </row>
    <row r="4" spans="1:28" s="171" customFormat="1" ht="39" customHeight="1" thickBot="1">
      <c r="A4" s="456"/>
      <c r="B4" s="457"/>
      <c r="C4" s="460" t="s">
        <v>388</v>
      </c>
      <c r="D4" s="461"/>
      <c r="E4" s="462"/>
      <c r="F4" s="466" t="s">
        <v>389</v>
      </c>
      <c r="G4" s="467"/>
      <c r="H4" s="468"/>
      <c r="I4" s="469" t="s">
        <v>390</v>
      </c>
      <c r="J4" s="470"/>
      <c r="K4" s="470"/>
      <c r="L4" s="470"/>
      <c r="M4" s="470"/>
      <c r="N4" s="470"/>
      <c r="O4" s="470"/>
      <c r="P4" s="471"/>
      <c r="Q4" s="472" t="s">
        <v>391</v>
      </c>
      <c r="R4" s="473"/>
      <c r="S4" s="473"/>
      <c r="T4" s="473"/>
      <c r="U4" s="452" t="s">
        <v>392</v>
      </c>
      <c r="V4" s="453"/>
      <c r="W4" s="453"/>
      <c r="X4" s="453"/>
      <c r="Y4" s="453"/>
      <c r="Z4" s="453"/>
      <c r="AA4" s="264"/>
      <c r="AB4" s="264"/>
    </row>
    <row r="5" spans="1:28" s="171" customFormat="1" ht="70.5" customHeight="1" thickBot="1">
      <c r="A5" s="458"/>
      <c r="B5" s="459"/>
      <c r="C5" s="463"/>
      <c r="D5" s="464"/>
      <c r="E5" s="465"/>
      <c r="F5" s="474" t="s">
        <v>393</v>
      </c>
      <c r="G5" s="474"/>
      <c r="H5" s="474"/>
      <c r="I5" s="475" t="s">
        <v>394</v>
      </c>
      <c r="J5" s="476"/>
      <c r="K5" s="476"/>
      <c r="L5" s="477"/>
      <c r="M5" s="444" t="s">
        <v>395</v>
      </c>
      <c r="N5" s="445"/>
      <c r="O5" s="446" t="s">
        <v>396</v>
      </c>
      <c r="P5" s="447"/>
      <c r="Q5" s="448" t="s">
        <v>495</v>
      </c>
      <c r="R5" s="449"/>
      <c r="S5" s="450" t="s">
        <v>398</v>
      </c>
      <c r="T5" s="451"/>
      <c r="U5" s="454"/>
      <c r="V5" s="455"/>
      <c r="W5" s="455"/>
      <c r="X5" s="455"/>
      <c r="Y5" s="455"/>
      <c r="Z5" s="455"/>
      <c r="AA5" s="264"/>
      <c r="AB5" s="264"/>
    </row>
    <row r="6" spans="1:28" s="224" customFormat="1" ht="56.25" customHeight="1" thickBot="1">
      <c r="A6" s="215" t="s">
        <v>400</v>
      </c>
      <c r="B6" s="215" t="s">
        <v>401</v>
      </c>
      <c r="C6" s="240" t="s">
        <v>402</v>
      </c>
      <c r="D6" s="240" t="s">
        <v>403</v>
      </c>
      <c r="E6" s="241" t="s">
        <v>404</v>
      </c>
      <c r="F6" s="216" t="s">
        <v>405</v>
      </c>
      <c r="G6" s="216" t="s">
        <v>406</v>
      </c>
      <c r="H6" s="216" t="s">
        <v>407</v>
      </c>
      <c r="I6" s="217" t="s">
        <v>408</v>
      </c>
      <c r="J6" s="217" t="s">
        <v>409</v>
      </c>
      <c r="K6" s="217" t="s">
        <v>410</v>
      </c>
      <c r="L6" s="217" t="s">
        <v>411</v>
      </c>
      <c r="M6" s="218" t="s">
        <v>412</v>
      </c>
      <c r="N6" s="218" t="s">
        <v>413</v>
      </c>
      <c r="O6" s="219" t="s">
        <v>414</v>
      </c>
      <c r="P6" s="220" t="s">
        <v>415</v>
      </c>
      <c r="Q6" s="221" t="s">
        <v>416</v>
      </c>
      <c r="R6" s="222" t="s">
        <v>411</v>
      </c>
      <c r="S6" s="223" t="s">
        <v>417</v>
      </c>
      <c r="T6" s="223" t="s">
        <v>418</v>
      </c>
      <c r="U6" s="230" t="s">
        <v>421</v>
      </c>
      <c r="V6" s="231" t="s">
        <v>196</v>
      </c>
      <c r="W6" s="232" t="s">
        <v>199</v>
      </c>
      <c r="X6" s="231" t="s">
        <v>202</v>
      </c>
      <c r="Y6" s="232" t="s">
        <v>200</v>
      </c>
      <c r="Z6" s="233" t="s">
        <v>203</v>
      </c>
      <c r="AA6" s="366" t="s">
        <v>204</v>
      </c>
      <c r="AB6" s="367" t="s">
        <v>201</v>
      </c>
    </row>
    <row r="7" spans="1:28" s="171" customFormat="1" ht="39" customHeight="1">
      <c r="A7" s="172" t="s">
        <v>461</v>
      </c>
      <c r="B7" s="172" t="s">
        <v>352</v>
      </c>
      <c r="C7" s="242">
        <v>735</v>
      </c>
      <c r="D7" s="243" t="s">
        <v>222</v>
      </c>
      <c r="E7" s="244">
        <v>1319981187633</v>
      </c>
      <c r="F7" s="173">
        <v>6</v>
      </c>
      <c r="G7" s="174"/>
      <c r="H7" s="173"/>
      <c r="I7" s="175">
        <v>3</v>
      </c>
      <c r="J7" s="175"/>
      <c r="K7" s="175"/>
      <c r="L7" s="175"/>
      <c r="M7" s="176">
        <v>3</v>
      </c>
      <c r="N7" s="176"/>
      <c r="O7" s="177">
        <v>3</v>
      </c>
      <c r="P7" s="178"/>
      <c r="Q7" s="179">
        <v>2</v>
      </c>
      <c r="R7" s="180"/>
      <c r="S7" s="181">
        <v>2</v>
      </c>
      <c r="T7" s="181"/>
      <c r="U7" s="259">
        <f aca="true" t="shared" si="0" ref="U7:U70">SUM(F7:T7)</f>
        <v>19</v>
      </c>
      <c r="V7" s="260">
        <f>LOOKUP($B7,'peso entidad'!$B$5:$B$49,'peso entidad'!$E$5:$E$49)</f>
        <v>5</v>
      </c>
      <c r="W7" s="260">
        <f aca="true" t="shared" si="1" ref="W7:W70">SUM(U7:V7)</f>
        <v>24</v>
      </c>
      <c r="X7" s="260">
        <f>VLOOKUP(D7,'peso proy'!E112:G477,3,FALSE)</f>
        <v>5</v>
      </c>
      <c r="Y7" s="260">
        <f aca="true" t="shared" si="2" ref="Y7:Y70">ROUNDUP(AVERAGE(V7,X7),0)+U7</f>
        <v>24</v>
      </c>
      <c r="Z7" s="261">
        <f aca="true" t="shared" si="3" ref="Z7:Z70">IF(X7=0,U7,Y7)</f>
        <v>24</v>
      </c>
      <c r="AA7" s="262">
        <f aca="true" t="shared" si="4" ref="AA7:AA70">+Z7-U7</f>
        <v>5</v>
      </c>
      <c r="AB7" s="227">
        <v>1</v>
      </c>
    </row>
    <row r="8" spans="1:28" s="171" customFormat="1" ht="39" customHeight="1">
      <c r="A8" s="183" t="s">
        <v>475</v>
      </c>
      <c r="B8" s="183" t="s">
        <v>340</v>
      </c>
      <c r="C8" s="245">
        <v>897</v>
      </c>
      <c r="D8" s="246" t="s">
        <v>124</v>
      </c>
      <c r="E8" s="247">
        <v>1868767117575</v>
      </c>
      <c r="F8" s="174"/>
      <c r="G8" s="187">
        <v>4</v>
      </c>
      <c r="H8" s="174"/>
      <c r="I8" s="188">
        <v>3</v>
      </c>
      <c r="J8" s="188"/>
      <c r="K8" s="188"/>
      <c r="L8" s="188"/>
      <c r="M8" s="189">
        <v>3</v>
      </c>
      <c r="N8" s="189"/>
      <c r="O8" s="190">
        <v>3</v>
      </c>
      <c r="P8" s="191"/>
      <c r="Q8" s="192">
        <v>2</v>
      </c>
      <c r="R8" s="193"/>
      <c r="S8" s="194">
        <v>2</v>
      </c>
      <c r="T8" s="194"/>
      <c r="U8" s="234">
        <f t="shared" si="0"/>
        <v>17</v>
      </c>
      <c r="V8" s="235">
        <f>LOOKUP(B8,'peso entidad'!$B$5:$B$49,'peso entidad'!$E$5:$E$49)</f>
        <v>5</v>
      </c>
      <c r="W8" s="235">
        <f t="shared" si="1"/>
        <v>22</v>
      </c>
      <c r="X8" s="235">
        <f>VLOOKUP(D8,'peso proy'!E282:G647,3,FALSE)</f>
        <v>5</v>
      </c>
      <c r="Y8" s="235">
        <f t="shared" si="2"/>
        <v>22</v>
      </c>
      <c r="Z8" s="236">
        <f t="shared" si="3"/>
        <v>22</v>
      </c>
      <c r="AA8" s="228">
        <f t="shared" si="4"/>
        <v>5</v>
      </c>
      <c r="AB8" s="227">
        <v>2</v>
      </c>
    </row>
    <row r="9" spans="1:28" s="171" customFormat="1" ht="39" customHeight="1">
      <c r="A9" s="183" t="s">
        <v>97</v>
      </c>
      <c r="B9" s="183" t="s">
        <v>346</v>
      </c>
      <c r="C9" s="245">
        <v>874</v>
      </c>
      <c r="D9" s="246" t="s">
        <v>103</v>
      </c>
      <c r="E9" s="247">
        <v>4155499958903</v>
      </c>
      <c r="F9" s="174">
        <v>6</v>
      </c>
      <c r="G9" s="174"/>
      <c r="H9" s="174"/>
      <c r="I9" s="188">
        <v>3</v>
      </c>
      <c r="J9" s="188"/>
      <c r="K9" s="188"/>
      <c r="L9" s="188"/>
      <c r="M9" s="189">
        <v>3</v>
      </c>
      <c r="N9" s="189"/>
      <c r="O9" s="190"/>
      <c r="P9" s="191">
        <v>1</v>
      </c>
      <c r="Q9" s="192">
        <v>2</v>
      </c>
      <c r="R9" s="193"/>
      <c r="S9" s="194">
        <v>2</v>
      </c>
      <c r="T9" s="194"/>
      <c r="U9" s="234">
        <f t="shared" si="0"/>
        <v>17</v>
      </c>
      <c r="V9" s="235">
        <f>LOOKUP(B9,'peso entidad'!$B$5:$B$49,'peso entidad'!$E$5:$E$49)</f>
        <v>5</v>
      </c>
      <c r="W9" s="235">
        <f t="shared" si="1"/>
        <v>22</v>
      </c>
      <c r="X9" s="235">
        <f>VLOOKUP(D9,'peso proy'!E9:G374,3,FALSE)</f>
        <v>5</v>
      </c>
      <c r="Y9" s="235">
        <f t="shared" si="2"/>
        <v>22</v>
      </c>
      <c r="Z9" s="236">
        <f t="shared" si="3"/>
        <v>22</v>
      </c>
      <c r="AA9" s="228">
        <f t="shared" si="4"/>
        <v>5</v>
      </c>
      <c r="AB9" s="227">
        <v>3</v>
      </c>
    </row>
    <row r="10" spans="1:28" s="171" customFormat="1" ht="39" customHeight="1">
      <c r="A10" s="183" t="s">
        <v>473</v>
      </c>
      <c r="B10" s="183" t="s">
        <v>349</v>
      </c>
      <c r="C10" s="245">
        <v>809</v>
      </c>
      <c r="D10" s="246" t="s">
        <v>293</v>
      </c>
      <c r="E10" s="247">
        <v>3300859181114</v>
      </c>
      <c r="F10" s="174">
        <v>6</v>
      </c>
      <c r="G10" s="174"/>
      <c r="H10" s="174"/>
      <c r="I10" s="188"/>
      <c r="J10" s="188"/>
      <c r="K10" s="188">
        <v>1</v>
      </c>
      <c r="L10" s="188"/>
      <c r="M10" s="189">
        <v>3</v>
      </c>
      <c r="N10" s="189"/>
      <c r="O10" s="190">
        <v>3</v>
      </c>
      <c r="P10" s="191"/>
      <c r="Q10" s="192">
        <v>2</v>
      </c>
      <c r="R10" s="193">
        <v>0</v>
      </c>
      <c r="S10" s="194">
        <v>2</v>
      </c>
      <c r="T10" s="194"/>
      <c r="U10" s="234">
        <f t="shared" si="0"/>
        <v>17</v>
      </c>
      <c r="V10" s="235">
        <f>LOOKUP(B10,'peso entidad'!$B$5:$B$49,'peso entidad'!$E$5:$E$49)</f>
        <v>5</v>
      </c>
      <c r="W10" s="235">
        <f t="shared" si="1"/>
        <v>22</v>
      </c>
      <c r="X10" s="235">
        <f>VLOOKUP(D10,'peso proy'!E119:G484,3,FALSE)</f>
        <v>5</v>
      </c>
      <c r="Y10" s="235">
        <f t="shared" si="2"/>
        <v>22</v>
      </c>
      <c r="Z10" s="236">
        <f t="shared" si="3"/>
        <v>22</v>
      </c>
      <c r="AA10" s="228">
        <f t="shared" si="4"/>
        <v>5</v>
      </c>
      <c r="AB10" s="227">
        <v>4</v>
      </c>
    </row>
    <row r="11" spans="1:28" s="171" customFormat="1" ht="39" customHeight="1">
      <c r="A11" s="183" t="s">
        <v>461</v>
      </c>
      <c r="B11" s="183" t="s">
        <v>352</v>
      </c>
      <c r="C11" s="245">
        <v>730</v>
      </c>
      <c r="D11" s="246" t="s">
        <v>217</v>
      </c>
      <c r="E11" s="247">
        <v>1096373642585</v>
      </c>
      <c r="F11" s="174">
        <v>6</v>
      </c>
      <c r="G11" s="174"/>
      <c r="H11" s="174"/>
      <c r="I11" s="188">
        <v>3</v>
      </c>
      <c r="J11" s="188"/>
      <c r="K11" s="188"/>
      <c r="L11" s="188"/>
      <c r="M11" s="189"/>
      <c r="N11" s="189">
        <v>2</v>
      </c>
      <c r="O11" s="190">
        <v>3</v>
      </c>
      <c r="P11" s="191"/>
      <c r="Q11" s="192">
        <v>2</v>
      </c>
      <c r="R11" s="193"/>
      <c r="S11" s="194"/>
      <c r="T11" s="194">
        <v>0</v>
      </c>
      <c r="U11" s="234">
        <f t="shared" si="0"/>
        <v>16</v>
      </c>
      <c r="V11" s="235">
        <f>LOOKUP(B11,'peso entidad'!$B$5:$B$49,'peso entidad'!$E$5:$E$49)</f>
        <v>5</v>
      </c>
      <c r="W11" s="235">
        <f t="shared" si="1"/>
        <v>21</v>
      </c>
      <c r="X11" s="235">
        <f>VLOOKUP(D11,'peso proy'!E24:G389,3,FALSE)</f>
        <v>5</v>
      </c>
      <c r="Y11" s="235">
        <f t="shared" si="2"/>
        <v>21</v>
      </c>
      <c r="Z11" s="236">
        <f t="shared" si="3"/>
        <v>21</v>
      </c>
      <c r="AA11" s="228">
        <f t="shared" si="4"/>
        <v>5</v>
      </c>
      <c r="AB11" s="227">
        <v>5</v>
      </c>
    </row>
    <row r="12" spans="1:28" s="171" customFormat="1" ht="39" customHeight="1">
      <c r="A12" s="183" t="s">
        <v>461</v>
      </c>
      <c r="B12" s="183" t="s">
        <v>352</v>
      </c>
      <c r="C12" s="245">
        <v>739</v>
      </c>
      <c r="D12" s="246" t="s">
        <v>225</v>
      </c>
      <c r="E12" s="247">
        <v>701181063059</v>
      </c>
      <c r="F12" s="174"/>
      <c r="G12" s="174">
        <v>4</v>
      </c>
      <c r="H12" s="174"/>
      <c r="I12" s="188">
        <v>3</v>
      </c>
      <c r="J12" s="188"/>
      <c r="K12" s="188"/>
      <c r="L12" s="188"/>
      <c r="M12" s="189"/>
      <c r="N12" s="189">
        <v>2</v>
      </c>
      <c r="O12" s="190">
        <v>3</v>
      </c>
      <c r="P12" s="191"/>
      <c r="Q12" s="192">
        <v>2</v>
      </c>
      <c r="R12" s="193">
        <v>0</v>
      </c>
      <c r="S12" s="194">
        <v>2</v>
      </c>
      <c r="T12" s="194"/>
      <c r="U12" s="234">
        <f t="shared" si="0"/>
        <v>16</v>
      </c>
      <c r="V12" s="235">
        <f>LOOKUP(B12,'peso entidad'!$B$5:$B$49,'peso entidad'!$E$5:$E$49)</f>
        <v>5</v>
      </c>
      <c r="W12" s="235">
        <f t="shared" si="1"/>
        <v>21</v>
      </c>
      <c r="X12" s="235">
        <f>VLOOKUP(D12,'peso proy'!E92:G457,3,FALSE)</f>
        <v>5</v>
      </c>
      <c r="Y12" s="235">
        <f t="shared" si="2"/>
        <v>21</v>
      </c>
      <c r="Z12" s="236">
        <f t="shared" si="3"/>
        <v>21</v>
      </c>
      <c r="AA12" s="228">
        <f t="shared" si="4"/>
        <v>5</v>
      </c>
      <c r="AB12" s="227">
        <v>6</v>
      </c>
    </row>
    <row r="13" spans="1:28" s="171" customFormat="1" ht="39" customHeight="1">
      <c r="A13" s="183" t="s">
        <v>487</v>
      </c>
      <c r="B13" s="183" t="s">
        <v>356</v>
      </c>
      <c r="C13" s="245">
        <v>339</v>
      </c>
      <c r="D13" s="246" t="s">
        <v>488</v>
      </c>
      <c r="E13" s="247">
        <v>573958748586</v>
      </c>
      <c r="F13" s="174">
        <v>6</v>
      </c>
      <c r="G13" s="174"/>
      <c r="H13" s="174"/>
      <c r="I13" s="188">
        <v>3</v>
      </c>
      <c r="J13" s="188"/>
      <c r="K13" s="188"/>
      <c r="L13" s="188"/>
      <c r="M13" s="189"/>
      <c r="N13" s="189">
        <v>2</v>
      </c>
      <c r="O13" s="190">
        <v>3</v>
      </c>
      <c r="P13" s="191"/>
      <c r="Q13" s="192">
        <v>2</v>
      </c>
      <c r="R13" s="193">
        <v>0</v>
      </c>
      <c r="S13" s="194"/>
      <c r="T13" s="194">
        <v>0</v>
      </c>
      <c r="U13" s="234">
        <f t="shared" si="0"/>
        <v>16</v>
      </c>
      <c r="V13" s="235">
        <f>LOOKUP(B13,'peso entidad'!$B$5:$B$49,'peso entidad'!$E$5:$E$49)</f>
        <v>5</v>
      </c>
      <c r="W13" s="235">
        <f t="shared" si="1"/>
        <v>21</v>
      </c>
      <c r="X13" s="235">
        <f>VLOOKUP(D13,'peso proy'!E237:G602,3,FALSE)</f>
        <v>5</v>
      </c>
      <c r="Y13" s="235">
        <f t="shared" si="2"/>
        <v>21</v>
      </c>
      <c r="Z13" s="236">
        <f t="shared" si="3"/>
        <v>21</v>
      </c>
      <c r="AA13" s="228">
        <f t="shared" si="4"/>
        <v>5</v>
      </c>
      <c r="AB13" s="227">
        <v>7</v>
      </c>
    </row>
    <row r="14" spans="1:28" s="171" customFormat="1" ht="39" customHeight="1">
      <c r="A14" s="183" t="s">
        <v>7</v>
      </c>
      <c r="B14" s="183" t="s">
        <v>358</v>
      </c>
      <c r="C14" s="245">
        <v>408</v>
      </c>
      <c r="D14" s="246" t="s">
        <v>10</v>
      </c>
      <c r="E14" s="247">
        <v>720720554231</v>
      </c>
      <c r="F14" s="174">
        <v>6</v>
      </c>
      <c r="G14" s="174"/>
      <c r="H14" s="174"/>
      <c r="I14" s="188">
        <v>3</v>
      </c>
      <c r="J14" s="188"/>
      <c r="K14" s="188"/>
      <c r="L14" s="188"/>
      <c r="M14" s="189"/>
      <c r="N14" s="189">
        <v>2</v>
      </c>
      <c r="O14" s="190">
        <v>3</v>
      </c>
      <c r="P14" s="191"/>
      <c r="Q14" s="192">
        <v>2</v>
      </c>
      <c r="R14" s="193">
        <v>0</v>
      </c>
      <c r="S14" s="194"/>
      <c r="T14" s="194">
        <v>0</v>
      </c>
      <c r="U14" s="234">
        <f t="shared" si="0"/>
        <v>16</v>
      </c>
      <c r="V14" s="235">
        <f>LOOKUP(B14,'peso entidad'!$B$5:$B$49,'peso entidad'!$E$5:$E$49)</f>
        <v>5</v>
      </c>
      <c r="W14" s="235">
        <f t="shared" si="1"/>
        <v>21</v>
      </c>
      <c r="X14" s="235">
        <f>VLOOKUP(D14,'peso proy'!E332:G697,3,FALSE)</f>
        <v>5</v>
      </c>
      <c r="Y14" s="235">
        <f t="shared" si="2"/>
        <v>21</v>
      </c>
      <c r="Z14" s="236">
        <f t="shared" si="3"/>
        <v>21</v>
      </c>
      <c r="AA14" s="228">
        <f t="shared" si="4"/>
        <v>5</v>
      </c>
      <c r="AB14" s="227">
        <v>8</v>
      </c>
    </row>
    <row r="15" spans="1:28" s="171" customFormat="1" ht="39" customHeight="1">
      <c r="A15" s="183" t="s">
        <v>465</v>
      </c>
      <c r="B15" s="183" t="s">
        <v>372</v>
      </c>
      <c r="C15" s="245">
        <v>722</v>
      </c>
      <c r="D15" s="246" t="s">
        <v>209</v>
      </c>
      <c r="E15" s="247">
        <v>135343654783</v>
      </c>
      <c r="F15" s="174">
        <v>6</v>
      </c>
      <c r="G15" s="174"/>
      <c r="H15" s="174"/>
      <c r="I15" s="188">
        <v>3</v>
      </c>
      <c r="J15" s="188"/>
      <c r="K15" s="188"/>
      <c r="L15" s="188"/>
      <c r="M15" s="189">
        <v>3</v>
      </c>
      <c r="N15" s="189"/>
      <c r="O15" s="190">
        <v>3</v>
      </c>
      <c r="P15" s="191"/>
      <c r="Q15" s="192">
        <v>2</v>
      </c>
      <c r="R15" s="193">
        <v>0</v>
      </c>
      <c r="S15" s="194">
        <v>2</v>
      </c>
      <c r="T15" s="194"/>
      <c r="U15" s="234">
        <f t="shared" si="0"/>
        <v>19</v>
      </c>
      <c r="V15" s="235">
        <f>LOOKUP(B15,'peso entidad'!$B$5:$B$49,'peso entidad'!$E$5:$E$49)</f>
        <v>0</v>
      </c>
      <c r="W15" s="235">
        <f t="shared" si="1"/>
        <v>19</v>
      </c>
      <c r="X15" s="235">
        <f>VLOOKUP(D15,'peso proy'!E326:G691,3,FALSE)</f>
        <v>1</v>
      </c>
      <c r="Y15" s="235">
        <f t="shared" si="2"/>
        <v>20</v>
      </c>
      <c r="Z15" s="236">
        <f t="shared" si="3"/>
        <v>20</v>
      </c>
      <c r="AA15" s="228">
        <f t="shared" si="4"/>
        <v>1</v>
      </c>
      <c r="AB15" s="227">
        <v>9</v>
      </c>
    </row>
    <row r="16" spans="1:28" s="171" customFormat="1" ht="39" customHeight="1">
      <c r="A16" s="183" t="s">
        <v>487</v>
      </c>
      <c r="B16" s="183" t="s">
        <v>356</v>
      </c>
      <c r="C16" s="245">
        <v>7254</v>
      </c>
      <c r="D16" s="246" t="s">
        <v>190</v>
      </c>
      <c r="E16" s="247">
        <v>393892378475</v>
      </c>
      <c r="F16" s="174">
        <v>6</v>
      </c>
      <c r="G16" s="174"/>
      <c r="H16" s="174"/>
      <c r="I16" s="188"/>
      <c r="J16" s="188">
        <v>2</v>
      </c>
      <c r="K16" s="188"/>
      <c r="L16" s="188"/>
      <c r="M16" s="189">
        <v>3</v>
      </c>
      <c r="N16" s="189"/>
      <c r="O16" s="190"/>
      <c r="P16" s="191"/>
      <c r="Q16" s="192">
        <v>2</v>
      </c>
      <c r="R16" s="193">
        <v>0</v>
      </c>
      <c r="S16" s="194">
        <v>2</v>
      </c>
      <c r="T16" s="194"/>
      <c r="U16" s="234">
        <f t="shared" si="0"/>
        <v>15</v>
      </c>
      <c r="V16" s="235">
        <f>LOOKUP(B16,'peso entidad'!$B$5:$B$49,'peso entidad'!$E$5:$E$49)</f>
        <v>5</v>
      </c>
      <c r="W16" s="235">
        <f t="shared" si="1"/>
        <v>20</v>
      </c>
      <c r="X16" s="235">
        <f>VLOOKUP(D16,'peso proy'!E276:G641,3,FALSE)</f>
        <v>5</v>
      </c>
      <c r="Y16" s="235">
        <f t="shared" si="2"/>
        <v>20</v>
      </c>
      <c r="Z16" s="236">
        <f t="shared" si="3"/>
        <v>20</v>
      </c>
      <c r="AA16" s="228">
        <f t="shared" si="4"/>
        <v>5</v>
      </c>
      <c r="AB16" s="227">
        <v>10</v>
      </c>
    </row>
    <row r="17" spans="1:28" s="171" customFormat="1" ht="39" customHeight="1">
      <c r="A17" s="183" t="s">
        <v>475</v>
      </c>
      <c r="B17" s="183" t="s">
        <v>340</v>
      </c>
      <c r="C17" s="245">
        <v>898</v>
      </c>
      <c r="D17" s="246" t="s">
        <v>125</v>
      </c>
      <c r="E17" s="247">
        <v>4955549262845</v>
      </c>
      <c r="F17" s="174">
        <v>6</v>
      </c>
      <c r="G17" s="174"/>
      <c r="H17" s="174"/>
      <c r="I17" s="188"/>
      <c r="J17" s="188">
        <v>2</v>
      </c>
      <c r="K17" s="188"/>
      <c r="L17" s="188"/>
      <c r="M17" s="189">
        <v>3</v>
      </c>
      <c r="N17" s="189"/>
      <c r="O17" s="190"/>
      <c r="P17" s="191">
        <v>1</v>
      </c>
      <c r="Q17" s="192"/>
      <c r="R17" s="193">
        <v>0</v>
      </c>
      <c r="S17" s="194">
        <v>2</v>
      </c>
      <c r="T17" s="194"/>
      <c r="U17" s="234">
        <f t="shared" si="0"/>
        <v>14</v>
      </c>
      <c r="V17" s="235">
        <f>LOOKUP(B17,'peso entidad'!$B$5:$B$49,'peso entidad'!$E$5:$E$49)</f>
        <v>5</v>
      </c>
      <c r="W17" s="235">
        <f t="shared" si="1"/>
        <v>19</v>
      </c>
      <c r="X17" s="235">
        <f>VLOOKUP(D17,'peso proy'!E18:G383,3,FALSE)</f>
        <v>5</v>
      </c>
      <c r="Y17" s="235">
        <f t="shared" si="2"/>
        <v>19</v>
      </c>
      <c r="Z17" s="236">
        <f t="shared" si="3"/>
        <v>19</v>
      </c>
      <c r="AA17" s="228">
        <f t="shared" si="4"/>
        <v>5</v>
      </c>
      <c r="AB17" s="227">
        <v>11</v>
      </c>
    </row>
    <row r="18" spans="1:28" s="171" customFormat="1" ht="39" customHeight="1">
      <c r="A18" s="183" t="s">
        <v>15</v>
      </c>
      <c r="B18" s="183" t="s">
        <v>355</v>
      </c>
      <c r="C18" s="245">
        <v>488</v>
      </c>
      <c r="D18" s="246" t="s">
        <v>35</v>
      </c>
      <c r="E18" s="247">
        <v>1700035510459</v>
      </c>
      <c r="F18" s="174">
        <v>6</v>
      </c>
      <c r="G18" s="174"/>
      <c r="H18" s="174"/>
      <c r="I18" s="188">
        <v>3</v>
      </c>
      <c r="J18" s="188"/>
      <c r="K18" s="188"/>
      <c r="L18" s="188"/>
      <c r="M18" s="189"/>
      <c r="N18" s="189">
        <v>2</v>
      </c>
      <c r="O18" s="190">
        <v>3</v>
      </c>
      <c r="P18" s="191"/>
      <c r="Q18" s="192"/>
      <c r="R18" s="193">
        <v>0</v>
      </c>
      <c r="S18" s="194"/>
      <c r="T18" s="194">
        <v>0</v>
      </c>
      <c r="U18" s="234">
        <f t="shared" si="0"/>
        <v>14</v>
      </c>
      <c r="V18" s="235">
        <f>LOOKUP(B18,'peso entidad'!$B$5:$B$49,'peso entidad'!$E$5:$E$49)</f>
        <v>5</v>
      </c>
      <c r="W18" s="235">
        <f t="shared" si="1"/>
        <v>19</v>
      </c>
      <c r="X18" s="235">
        <f>VLOOKUP(D18,'peso proy'!E234:G599,3,FALSE)</f>
        <v>5</v>
      </c>
      <c r="Y18" s="235">
        <f t="shared" si="2"/>
        <v>19</v>
      </c>
      <c r="Z18" s="236">
        <f t="shared" si="3"/>
        <v>19</v>
      </c>
      <c r="AA18" s="228">
        <f t="shared" si="4"/>
        <v>5</v>
      </c>
      <c r="AB18" s="227">
        <v>12</v>
      </c>
    </row>
    <row r="19" spans="1:28" s="171" customFormat="1" ht="39" customHeight="1">
      <c r="A19" s="183" t="s">
        <v>97</v>
      </c>
      <c r="B19" s="183" t="s">
        <v>346</v>
      </c>
      <c r="C19" s="245">
        <v>880</v>
      </c>
      <c r="D19" s="246" t="s">
        <v>109</v>
      </c>
      <c r="E19" s="247">
        <v>331470040733</v>
      </c>
      <c r="F19" s="174"/>
      <c r="G19" s="174"/>
      <c r="H19" s="174">
        <v>1</v>
      </c>
      <c r="I19" s="188">
        <v>3</v>
      </c>
      <c r="J19" s="188"/>
      <c r="K19" s="188"/>
      <c r="L19" s="188"/>
      <c r="M19" s="189">
        <v>3</v>
      </c>
      <c r="N19" s="189"/>
      <c r="O19" s="190">
        <v>3</v>
      </c>
      <c r="P19" s="191"/>
      <c r="Q19" s="192">
        <v>2</v>
      </c>
      <c r="R19" s="193">
        <v>0</v>
      </c>
      <c r="S19" s="194">
        <v>2</v>
      </c>
      <c r="T19" s="194"/>
      <c r="U19" s="234">
        <f t="shared" si="0"/>
        <v>14</v>
      </c>
      <c r="V19" s="235">
        <f>LOOKUP(B19,'peso entidad'!$B$5:$B$49,'peso entidad'!$E$5:$E$49)</f>
        <v>5</v>
      </c>
      <c r="W19" s="235">
        <f t="shared" si="1"/>
        <v>19</v>
      </c>
      <c r="X19" s="235">
        <f>VLOOKUP(D19,'peso proy'!E271:G636,3,FALSE)</f>
        <v>5</v>
      </c>
      <c r="Y19" s="235">
        <f t="shared" si="2"/>
        <v>19</v>
      </c>
      <c r="Z19" s="236">
        <f t="shared" si="3"/>
        <v>19</v>
      </c>
      <c r="AA19" s="228">
        <f t="shared" si="4"/>
        <v>5</v>
      </c>
      <c r="AB19" s="227">
        <v>13</v>
      </c>
    </row>
    <row r="20" spans="1:28" s="171" customFormat="1" ht="39" customHeight="1">
      <c r="A20" s="183" t="s">
        <v>475</v>
      </c>
      <c r="B20" s="183" t="s">
        <v>340</v>
      </c>
      <c r="C20" s="245">
        <v>889</v>
      </c>
      <c r="D20" s="246" t="s">
        <v>118</v>
      </c>
      <c r="E20" s="247">
        <v>1692491147000</v>
      </c>
      <c r="F20" s="174"/>
      <c r="G20" s="174">
        <v>4</v>
      </c>
      <c r="H20" s="174"/>
      <c r="I20" s="188"/>
      <c r="J20" s="188">
        <v>2</v>
      </c>
      <c r="K20" s="188"/>
      <c r="L20" s="188"/>
      <c r="M20" s="189">
        <v>3</v>
      </c>
      <c r="N20" s="189"/>
      <c r="O20" s="190">
        <v>3</v>
      </c>
      <c r="P20" s="191"/>
      <c r="Q20" s="192"/>
      <c r="R20" s="193">
        <v>0</v>
      </c>
      <c r="S20" s="194">
        <v>2</v>
      </c>
      <c r="T20" s="194"/>
      <c r="U20" s="234">
        <f t="shared" si="0"/>
        <v>14</v>
      </c>
      <c r="V20" s="235">
        <f>LOOKUP(B20,'peso entidad'!$B$5:$B$49,'peso entidad'!$E$5:$E$49)</f>
        <v>5</v>
      </c>
      <c r="W20" s="235">
        <f t="shared" si="1"/>
        <v>19</v>
      </c>
      <c r="X20" s="235">
        <f>VLOOKUP(D20,'peso proy'!E246:G611,3,FALSE)</f>
        <v>5</v>
      </c>
      <c r="Y20" s="235">
        <f t="shared" si="2"/>
        <v>19</v>
      </c>
      <c r="Z20" s="236">
        <f t="shared" si="3"/>
        <v>19</v>
      </c>
      <c r="AA20" s="228">
        <f t="shared" si="4"/>
        <v>5</v>
      </c>
      <c r="AB20" s="227">
        <v>14</v>
      </c>
    </row>
    <row r="21" spans="1:28" s="171" customFormat="1" ht="39" customHeight="1">
      <c r="A21" s="183" t="s">
        <v>7</v>
      </c>
      <c r="B21" s="183" t="s">
        <v>358</v>
      </c>
      <c r="C21" s="245">
        <v>680</v>
      </c>
      <c r="D21" s="246" t="s">
        <v>51</v>
      </c>
      <c r="E21" s="247">
        <v>355194224000</v>
      </c>
      <c r="F21" s="174"/>
      <c r="G21" s="174">
        <v>4</v>
      </c>
      <c r="H21" s="174"/>
      <c r="I21" s="188">
        <v>3</v>
      </c>
      <c r="J21" s="188"/>
      <c r="K21" s="188"/>
      <c r="L21" s="188"/>
      <c r="M21" s="189"/>
      <c r="N21" s="189">
        <v>2</v>
      </c>
      <c r="O21" s="190">
        <v>3</v>
      </c>
      <c r="P21" s="191"/>
      <c r="Q21" s="192">
        <v>2</v>
      </c>
      <c r="R21" s="193">
        <v>0</v>
      </c>
      <c r="S21" s="194"/>
      <c r="T21" s="194">
        <v>0</v>
      </c>
      <c r="U21" s="234">
        <f t="shared" si="0"/>
        <v>14</v>
      </c>
      <c r="V21" s="235">
        <f>LOOKUP(B21,'peso entidad'!$B$5:$B$49,'peso entidad'!$E$5:$E$49)</f>
        <v>5</v>
      </c>
      <c r="W21" s="235">
        <f t="shared" si="1"/>
        <v>19</v>
      </c>
      <c r="X21" s="235">
        <f>VLOOKUP(D21,'peso proy'!E267:G632,3,FALSE)</f>
        <v>5</v>
      </c>
      <c r="Y21" s="235">
        <f t="shared" si="2"/>
        <v>19</v>
      </c>
      <c r="Z21" s="236">
        <f t="shared" si="3"/>
        <v>19</v>
      </c>
      <c r="AA21" s="228">
        <f t="shared" si="4"/>
        <v>5</v>
      </c>
      <c r="AB21" s="227">
        <v>15</v>
      </c>
    </row>
    <row r="22" spans="1:28" s="171" customFormat="1" ht="39" customHeight="1">
      <c r="A22" s="183" t="s">
        <v>431</v>
      </c>
      <c r="B22" s="183" t="s">
        <v>353</v>
      </c>
      <c r="C22" s="245">
        <v>54</v>
      </c>
      <c r="D22" s="246" t="s">
        <v>443</v>
      </c>
      <c r="E22" s="247">
        <v>657831191879</v>
      </c>
      <c r="F22" s="174">
        <v>6</v>
      </c>
      <c r="G22" s="174"/>
      <c r="H22" s="174"/>
      <c r="I22" s="188"/>
      <c r="J22" s="188">
        <v>2</v>
      </c>
      <c r="K22" s="188"/>
      <c r="L22" s="188"/>
      <c r="M22" s="189">
        <v>3</v>
      </c>
      <c r="N22" s="189"/>
      <c r="O22" s="190">
        <v>3</v>
      </c>
      <c r="P22" s="191"/>
      <c r="Q22" s="192"/>
      <c r="R22" s="193">
        <v>0</v>
      </c>
      <c r="S22" s="194"/>
      <c r="T22" s="194">
        <v>0</v>
      </c>
      <c r="U22" s="234">
        <f t="shared" si="0"/>
        <v>14</v>
      </c>
      <c r="V22" s="235">
        <f>LOOKUP(B22,'peso entidad'!$B$5:$B$49,'peso entidad'!$E$5:$E$49)</f>
        <v>5</v>
      </c>
      <c r="W22" s="235">
        <f t="shared" si="1"/>
        <v>19</v>
      </c>
      <c r="X22" s="235">
        <f>VLOOKUP(D22,'peso proy'!E13:G378,3,FALSE)</f>
        <v>5</v>
      </c>
      <c r="Y22" s="235">
        <f t="shared" si="2"/>
        <v>19</v>
      </c>
      <c r="Z22" s="236">
        <f t="shared" si="3"/>
        <v>19</v>
      </c>
      <c r="AA22" s="228">
        <f t="shared" si="4"/>
        <v>5</v>
      </c>
      <c r="AB22" s="227">
        <v>16</v>
      </c>
    </row>
    <row r="23" spans="1:28" s="171" customFormat="1" ht="39" customHeight="1">
      <c r="A23" s="183" t="s">
        <v>450</v>
      </c>
      <c r="B23" s="183" t="s">
        <v>343</v>
      </c>
      <c r="C23" s="245">
        <v>7251</v>
      </c>
      <c r="D23" s="246" t="s">
        <v>188</v>
      </c>
      <c r="E23" s="247">
        <v>8779418675216</v>
      </c>
      <c r="F23" s="174">
        <v>6</v>
      </c>
      <c r="G23" s="174"/>
      <c r="H23" s="174"/>
      <c r="I23" s="188"/>
      <c r="J23" s="188"/>
      <c r="K23" s="188">
        <v>1</v>
      </c>
      <c r="L23" s="188"/>
      <c r="M23" s="189"/>
      <c r="N23" s="189">
        <v>2</v>
      </c>
      <c r="O23" s="190"/>
      <c r="P23" s="191">
        <v>1</v>
      </c>
      <c r="Q23" s="192">
        <v>2</v>
      </c>
      <c r="R23" s="193"/>
      <c r="S23" s="194">
        <v>2</v>
      </c>
      <c r="T23" s="194"/>
      <c r="U23" s="234">
        <f t="shared" si="0"/>
        <v>14</v>
      </c>
      <c r="V23" s="235">
        <f>LOOKUP(B23,'peso entidad'!$B$5:$B$49,'peso entidad'!$E$5:$E$49)</f>
        <v>5</v>
      </c>
      <c r="W23" s="235">
        <f t="shared" si="1"/>
        <v>19</v>
      </c>
      <c r="X23" s="235">
        <f>VLOOKUP(D23,'peso proy'!E211:G576,3,FALSE)</f>
        <v>5</v>
      </c>
      <c r="Y23" s="235">
        <f t="shared" si="2"/>
        <v>19</v>
      </c>
      <c r="Z23" s="236">
        <f t="shared" si="3"/>
        <v>19</v>
      </c>
      <c r="AA23" s="228">
        <f t="shared" si="4"/>
        <v>5</v>
      </c>
      <c r="AB23" s="227">
        <v>17</v>
      </c>
    </row>
    <row r="24" spans="1:28" s="171" customFormat="1" ht="39" customHeight="1">
      <c r="A24" s="183" t="s">
        <v>475</v>
      </c>
      <c r="B24" s="183" t="s">
        <v>340</v>
      </c>
      <c r="C24" s="245">
        <v>262</v>
      </c>
      <c r="D24" s="246" t="s">
        <v>476</v>
      </c>
      <c r="E24" s="247">
        <v>2042506793646</v>
      </c>
      <c r="F24" s="174"/>
      <c r="G24" s="174">
        <v>4</v>
      </c>
      <c r="H24" s="195"/>
      <c r="I24" s="188"/>
      <c r="J24" s="188"/>
      <c r="K24" s="188">
        <v>1</v>
      </c>
      <c r="L24" s="188"/>
      <c r="M24" s="189">
        <v>3</v>
      </c>
      <c r="N24" s="189"/>
      <c r="O24" s="190">
        <v>3</v>
      </c>
      <c r="P24" s="191"/>
      <c r="Q24" s="192"/>
      <c r="R24" s="193">
        <v>0</v>
      </c>
      <c r="S24" s="194">
        <v>2</v>
      </c>
      <c r="T24" s="194"/>
      <c r="U24" s="234">
        <f t="shared" si="0"/>
        <v>13</v>
      </c>
      <c r="V24" s="235">
        <f>LOOKUP(B24,'peso entidad'!$B$5:$B$49,'peso entidad'!$E$5:$E$49)</f>
        <v>5</v>
      </c>
      <c r="W24" s="235">
        <f t="shared" si="1"/>
        <v>18</v>
      </c>
      <c r="X24" s="235">
        <f>VLOOKUP(D24,'peso proy'!E231:G596,3,FALSE)</f>
        <v>5</v>
      </c>
      <c r="Y24" s="235">
        <f t="shared" si="2"/>
        <v>18</v>
      </c>
      <c r="Z24" s="236">
        <f t="shared" si="3"/>
        <v>18</v>
      </c>
      <c r="AA24" s="228">
        <f t="shared" si="4"/>
        <v>5</v>
      </c>
      <c r="AB24" s="227">
        <v>18</v>
      </c>
    </row>
    <row r="25" spans="1:28" s="171" customFormat="1" ht="39" customHeight="1">
      <c r="A25" s="183" t="s">
        <v>97</v>
      </c>
      <c r="B25" s="183" t="s">
        <v>346</v>
      </c>
      <c r="C25" s="245">
        <v>875</v>
      </c>
      <c r="D25" s="246" t="s">
        <v>104</v>
      </c>
      <c r="E25" s="247">
        <v>1315860409098</v>
      </c>
      <c r="F25" s="174"/>
      <c r="G25" s="174"/>
      <c r="H25" s="174">
        <v>1</v>
      </c>
      <c r="I25" s="188"/>
      <c r="J25" s="188"/>
      <c r="K25" s="188">
        <v>1</v>
      </c>
      <c r="L25" s="188">
        <v>0</v>
      </c>
      <c r="M25" s="189">
        <v>3</v>
      </c>
      <c r="N25" s="189"/>
      <c r="O25" s="190">
        <v>3</v>
      </c>
      <c r="P25" s="191"/>
      <c r="Q25" s="192">
        <v>2</v>
      </c>
      <c r="R25" s="193">
        <v>0</v>
      </c>
      <c r="S25" s="194">
        <v>2</v>
      </c>
      <c r="T25" s="194"/>
      <c r="U25" s="234">
        <f t="shared" si="0"/>
        <v>12</v>
      </c>
      <c r="V25" s="235">
        <f>LOOKUP(B25,'peso entidad'!$B$5:$B$49,'peso entidad'!$E$5:$E$49)</f>
        <v>5</v>
      </c>
      <c r="W25" s="235">
        <f t="shared" si="1"/>
        <v>17</v>
      </c>
      <c r="X25" s="235">
        <f>VLOOKUP(D25,'peso proy'!E35:G400,3,FALSE)</f>
        <v>5</v>
      </c>
      <c r="Y25" s="235">
        <f t="shared" si="2"/>
        <v>17</v>
      </c>
      <c r="Z25" s="236">
        <f t="shared" si="3"/>
        <v>17</v>
      </c>
      <c r="AA25" s="228">
        <f t="shared" si="4"/>
        <v>5</v>
      </c>
      <c r="AB25" s="227">
        <v>19</v>
      </c>
    </row>
    <row r="26" spans="1:28" s="171" customFormat="1" ht="39" customHeight="1">
      <c r="A26" s="183" t="s">
        <v>475</v>
      </c>
      <c r="B26" s="183" t="s">
        <v>340</v>
      </c>
      <c r="C26" s="245">
        <v>4248</v>
      </c>
      <c r="D26" s="246" t="s">
        <v>178</v>
      </c>
      <c r="E26" s="247">
        <v>788164134928</v>
      </c>
      <c r="F26" s="174"/>
      <c r="G26" s="174"/>
      <c r="H26" s="174">
        <v>1</v>
      </c>
      <c r="I26" s="188"/>
      <c r="J26" s="188"/>
      <c r="K26" s="188">
        <v>1</v>
      </c>
      <c r="L26" s="188">
        <v>0</v>
      </c>
      <c r="M26" s="189">
        <v>3</v>
      </c>
      <c r="N26" s="189"/>
      <c r="O26" s="190">
        <v>3</v>
      </c>
      <c r="P26" s="191"/>
      <c r="Q26" s="192">
        <v>2</v>
      </c>
      <c r="R26" s="193">
        <v>0</v>
      </c>
      <c r="S26" s="194">
        <v>2</v>
      </c>
      <c r="T26" s="194"/>
      <c r="U26" s="234">
        <f t="shared" si="0"/>
        <v>12</v>
      </c>
      <c r="V26" s="235">
        <f>LOOKUP(B26,'peso entidad'!$B$5:$B$49,'peso entidad'!$E$5:$E$49)</f>
        <v>5</v>
      </c>
      <c r="W26" s="235">
        <f t="shared" si="1"/>
        <v>17</v>
      </c>
      <c r="X26" s="235">
        <f>VLOOKUP(D26,'peso proy'!E357:G722,3,FALSE)</f>
        <v>5</v>
      </c>
      <c r="Y26" s="235">
        <f t="shared" si="2"/>
        <v>17</v>
      </c>
      <c r="Z26" s="236">
        <f t="shared" si="3"/>
        <v>17</v>
      </c>
      <c r="AA26" s="228">
        <f t="shared" si="4"/>
        <v>5</v>
      </c>
      <c r="AB26" s="227">
        <v>20</v>
      </c>
    </row>
    <row r="27" spans="1:28" s="171" customFormat="1" ht="39" customHeight="1">
      <c r="A27" s="183" t="s">
        <v>475</v>
      </c>
      <c r="B27" s="183" t="s">
        <v>340</v>
      </c>
      <c r="C27" s="245">
        <v>901</v>
      </c>
      <c r="D27" s="246" t="s">
        <v>128</v>
      </c>
      <c r="E27" s="247">
        <v>1143019988666</v>
      </c>
      <c r="F27" s="174"/>
      <c r="G27" s="174"/>
      <c r="H27" s="174">
        <v>1</v>
      </c>
      <c r="I27" s="188"/>
      <c r="J27" s="188">
        <v>2</v>
      </c>
      <c r="K27" s="188"/>
      <c r="L27" s="188"/>
      <c r="M27" s="189"/>
      <c r="N27" s="189">
        <v>2</v>
      </c>
      <c r="O27" s="190">
        <v>3</v>
      </c>
      <c r="P27" s="191"/>
      <c r="Q27" s="192">
        <v>2</v>
      </c>
      <c r="R27" s="193"/>
      <c r="S27" s="194">
        <v>2</v>
      </c>
      <c r="T27" s="194"/>
      <c r="U27" s="234">
        <f t="shared" si="0"/>
        <v>12</v>
      </c>
      <c r="V27" s="235">
        <f>LOOKUP(B27,'peso entidad'!$B$5:$B$49,'peso entidad'!$E$5:$E$49)</f>
        <v>5</v>
      </c>
      <c r="W27" s="235">
        <f t="shared" si="1"/>
        <v>17</v>
      </c>
      <c r="X27" s="235">
        <f>VLOOKUP(D27,'peso proy'!E307:G672,3,FALSE)</f>
        <v>5</v>
      </c>
      <c r="Y27" s="235">
        <f t="shared" si="2"/>
        <v>17</v>
      </c>
      <c r="Z27" s="236">
        <f t="shared" si="3"/>
        <v>17</v>
      </c>
      <c r="AA27" s="228">
        <f t="shared" si="4"/>
        <v>5</v>
      </c>
      <c r="AB27" s="227">
        <v>21</v>
      </c>
    </row>
    <row r="28" spans="1:28" s="171" customFormat="1" ht="39" customHeight="1">
      <c r="A28" s="183" t="s">
        <v>465</v>
      </c>
      <c r="B28" s="183" t="s">
        <v>372</v>
      </c>
      <c r="C28" s="245">
        <v>724</v>
      </c>
      <c r="D28" s="246" t="s">
        <v>211</v>
      </c>
      <c r="E28" s="247">
        <v>48066545609</v>
      </c>
      <c r="F28" s="174"/>
      <c r="G28" s="174">
        <v>4</v>
      </c>
      <c r="H28" s="174"/>
      <c r="I28" s="188">
        <v>3</v>
      </c>
      <c r="J28" s="188"/>
      <c r="K28" s="188"/>
      <c r="L28" s="188"/>
      <c r="M28" s="189"/>
      <c r="N28" s="189">
        <v>2</v>
      </c>
      <c r="O28" s="190">
        <v>3</v>
      </c>
      <c r="P28" s="191"/>
      <c r="Q28" s="192">
        <v>2</v>
      </c>
      <c r="R28" s="193">
        <v>0</v>
      </c>
      <c r="S28" s="194">
        <v>2</v>
      </c>
      <c r="T28" s="194"/>
      <c r="U28" s="234">
        <f t="shared" si="0"/>
        <v>16</v>
      </c>
      <c r="V28" s="235">
        <f>LOOKUP(B28,'peso entidad'!$B$5:$B$49,'peso entidad'!$E$5:$E$49)</f>
        <v>0</v>
      </c>
      <c r="W28" s="235">
        <f t="shared" si="1"/>
        <v>16</v>
      </c>
      <c r="X28" s="235">
        <f>VLOOKUP(D28,'peso proy'!E204:G569,3,FALSE)</f>
        <v>1</v>
      </c>
      <c r="Y28" s="235">
        <f t="shared" si="2"/>
        <v>17</v>
      </c>
      <c r="Z28" s="236">
        <f t="shared" si="3"/>
        <v>17</v>
      </c>
      <c r="AA28" s="228">
        <f t="shared" si="4"/>
        <v>1</v>
      </c>
      <c r="AB28" s="227">
        <v>22</v>
      </c>
    </row>
    <row r="29" spans="1:28" s="171" customFormat="1" ht="39" customHeight="1">
      <c r="A29" s="183" t="s">
        <v>26</v>
      </c>
      <c r="B29" s="183" t="s">
        <v>380</v>
      </c>
      <c r="C29" s="245">
        <v>919</v>
      </c>
      <c r="D29" s="246" t="s">
        <v>138</v>
      </c>
      <c r="E29" s="247">
        <v>35349000000</v>
      </c>
      <c r="F29" s="174">
        <v>6</v>
      </c>
      <c r="G29" s="174"/>
      <c r="H29" s="174"/>
      <c r="I29" s="188">
        <v>2</v>
      </c>
      <c r="J29" s="188"/>
      <c r="K29" s="188"/>
      <c r="L29" s="188"/>
      <c r="M29" s="189"/>
      <c r="N29" s="189">
        <v>2</v>
      </c>
      <c r="O29" s="190">
        <v>3</v>
      </c>
      <c r="P29" s="191"/>
      <c r="Q29" s="192">
        <v>2</v>
      </c>
      <c r="R29" s="193">
        <v>0</v>
      </c>
      <c r="S29" s="194">
        <v>2</v>
      </c>
      <c r="T29" s="194"/>
      <c r="U29" s="234">
        <f t="shared" si="0"/>
        <v>17</v>
      </c>
      <c r="V29" s="235">
        <f>LOOKUP(B29,'peso entidad'!$B$5:$B$49,'peso entidad'!$E$5:$E$49)</f>
        <v>0</v>
      </c>
      <c r="W29" s="235">
        <f t="shared" si="1"/>
        <v>17</v>
      </c>
      <c r="X29" s="235">
        <f>VLOOKUP(D29,'peso proy'!E281:G646,3,FALSE)</f>
        <v>0</v>
      </c>
      <c r="Y29" s="235">
        <f t="shared" si="2"/>
        <v>17</v>
      </c>
      <c r="Z29" s="236">
        <f t="shared" si="3"/>
        <v>17</v>
      </c>
      <c r="AA29" s="228">
        <f t="shared" si="4"/>
        <v>0</v>
      </c>
      <c r="AB29" s="227">
        <v>23</v>
      </c>
    </row>
    <row r="30" spans="1:28" s="171" customFormat="1" ht="39" customHeight="1">
      <c r="A30" s="183" t="s">
        <v>475</v>
      </c>
      <c r="B30" s="183" t="s">
        <v>340</v>
      </c>
      <c r="C30" s="245">
        <v>891</v>
      </c>
      <c r="D30" s="246" t="s">
        <v>120</v>
      </c>
      <c r="E30" s="247">
        <v>1092521143500</v>
      </c>
      <c r="F30" s="174"/>
      <c r="G30" s="174"/>
      <c r="H30" s="174">
        <v>1</v>
      </c>
      <c r="I30" s="188">
        <v>3</v>
      </c>
      <c r="J30" s="188"/>
      <c r="K30" s="188"/>
      <c r="L30" s="188"/>
      <c r="M30" s="189">
        <v>3</v>
      </c>
      <c r="N30" s="189"/>
      <c r="O30" s="190">
        <v>3</v>
      </c>
      <c r="P30" s="191"/>
      <c r="Q30" s="192"/>
      <c r="R30" s="193">
        <v>0</v>
      </c>
      <c r="S30" s="194">
        <v>2</v>
      </c>
      <c r="T30" s="194"/>
      <c r="U30" s="234">
        <f t="shared" si="0"/>
        <v>12</v>
      </c>
      <c r="V30" s="235">
        <f>LOOKUP(B30,'peso entidad'!$B$5:$B$49,'peso entidad'!$E$5:$E$49)</f>
        <v>5</v>
      </c>
      <c r="W30" s="235">
        <f t="shared" si="1"/>
        <v>17</v>
      </c>
      <c r="X30" s="235">
        <f>VLOOKUP(D30,'peso proy'!E258:G623,3,FALSE)</f>
        <v>5</v>
      </c>
      <c r="Y30" s="235">
        <f t="shared" si="2"/>
        <v>17</v>
      </c>
      <c r="Z30" s="236">
        <f t="shared" si="3"/>
        <v>17</v>
      </c>
      <c r="AA30" s="228">
        <f t="shared" si="4"/>
        <v>5</v>
      </c>
      <c r="AB30" s="227">
        <v>24</v>
      </c>
    </row>
    <row r="31" spans="1:28" s="171" customFormat="1" ht="39" customHeight="1">
      <c r="A31" s="183" t="s">
        <v>475</v>
      </c>
      <c r="B31" s="183" t="s">
        <v>340</v>
      </c>
      <c r="C31" s="245">
        <v>899</v>
      </c>
      <c r="D31" s="246" t="s">
        <v>126</v>
      </c>
      <c r="E31" s="247">
        <v>328964528061</v>
      </c>
      <c r="F31" s="174"/>
      <c r="G31" s="174"/>
      <c r="H31" s="174">
        <v>1</v>
      </c>
      <c r="I31" s="188">
        <v>3</v>
      </c>
      <c r="J31" s="188"/>
      <c r="K31" s="188"/>
      <c r="L31" s="188"/>
      <c r="M31" s="189">
        <v>3</v>
      </c>
      <c r="N31" s="189"/>
      <c r="O31" s="190">
        <v>3</v>
      </c>
      <c r="P31" s="191"/>
      <c r="Q31" s="192"/>
      <c r="R31" s="193">
        <v>0</v>
      </c>
      <c r="S31" s="194">
        <v>2</v>
      </c>
      <c r="T31" s="194"/>
      <c r="U31" s="234">
        <f t="shared" si="0"/>
        <v>12</v>
      </c>
      <c r="V31" s="235">
        <f>LOOKUP(B31,'peso entidad'!$B$5:$B$49,'peso entidad'!$E$5:$E$49)</f>
        <v>5</v>
      </c>
      <c r="W31" s="235">
        <f t="shared" si="1"/>
        <v>17</v>
      </c>
      <c r="X31" s="235">
        <f>VLOOKUP(D31,'peso proy'!E360:G725,3,FALSE)</f>
        <v>5</v>
      </c>
      <c r="Y31" s="235">
        <f t="shared" si="2"/>
        <v>17</v>
      </c>
      <c r="Z31" s="236">
        <f t="shared" si="3"/>
        <v>17</v>
      </c>
      <c r="AA31" s="228">
        <f t="shared" si="4"/>
        <v>5</v>
      </c>
      <c r="AB31" s="227">
        <v>25</v>
      </c>
    </row>
    <row r="32" spans="1:28" s="171" customFormat="1" ht="39" customHeight="1">
      <c r="A32" s="183" t="s">
        <v>429</v>
      </c>
      <c r="B32" s="183" t="s">
        <v>365</v>
      </c>
      <c r="C32" s="245">
        <v>57</v>
      </c>
      <c r="D32" s="246" t="s">
        <v>445</v>
      </c>
      <c r="E32" s="247">
        <v>502411837220</v>
      </c>
      <c r="F32" s="174">
        <v>6</v>
      </c>
      <c r="G32" s="174"/>
      <c r="H32" s="174"/>
      <c r="I32" s="188">
        <v>3</v>
      </c>
      <c r="J32" s="188"/>
      <c r="K32" s="188"/>
      <c r="L32" s="188"/>
      <c r="M32" s="189"/>
      <c r="N32" s="189">
        <v>2</v>
      </c>
      <c r="O32" s="190">
        <v>3</v>
      </c>
      <c r="P32" s="191"/>
      <c r="Q32" s="192"/>
      <c r="R32" s="193">
        <v>0</v>
      </c>
      <c r="S32" s="194"/>
      <c r="T32" s="194">
        <v>0</v>
      </c>
      <c r="U32" s="234">
        <f t="shared" si="0"/>
        <v>14</v>
      </c>
      <c r="V32" s="235">
        <f>LOOKUP(B32,'peso entidad'!$B$5:$B$49,'peso entidad'!$E$5:$E$49)</f>
        <v>1</v>
      </c>
      <c r="W32" s="235">
        <f t="shared" si="1"/>
        <v>15</v>
      </c>
      <c r="X32" s="235">
        <f>VLOOKUP(D32,'peso proy'!E213:G578,3,FALSE)</f>
        <v>5</v>
      </c>
      <c r="Y32" s="235">
        <f t="shared" si="2"/>
        <v>17</v>
      </c>
      <c r="Z32" s="236">
        <f t="shared" si="3"/>
        <v>17</v>
      </c>
      <c r="AA32" s="228">
        <f t="shared" si="4"/>
        <v>3</v>
      </c>
      <c r="AB32" s="227">
        <v>26</v>
      </c>
    </row>
    <row r="33" spans="1:28" s="171" customFormat="1" ht="39" customHeight="1">
      <c r="A33" s="183" t="s">
        <v>97</v>
      </c>
      <c r="B33" s="183" t="s">
        <v>346</v>
      </c>
      <c r="C33" s="245">
        <v>876</v>
      </c>
      <c r="D33" s="246" t="s">
        <v>105</v>
      </c>
      <c r="E33" s="247">
        <v>487721036185</v>
      </c>
      <c r="F33" s="174"/>
      <c r="G33" s="174"/>
      <c r="H33" s="174">
        <v>1</v>
      </c>
      <c r="I33" s="188">
        <v>3</v>
      </c>
      <c r="J33" s="188"/>
      <c r="K33" s="188"/>
      <c r="L33" s="188"/>
      <c r="M33" s="189">
        <v>3</v>
      </c>
      <c r="N33" s="189"/>
      <c r="O33" s="190">
        <v>3</v>
      </c>
      <c r="P33" s="191"/>
      <c r="Q33" s="192"/>
      <c r="R33" s="193">
        <v>0</v>
      </c>
      <c r="S33" s="194">
        <v>2</v>
      </c>
      <c r="T33" s="194"/>
      <c r="U33" s="234">
        <f t="shared" si="0"/>
        <v>12</v>
      </c>
      <c r="V33" s="235">
        <f>LOOKUP(B33,'peso entidad'!$B$5:$B$49,'peso entidad'!$E$5:$E$49)</f>
        <v>5</v>
      </c>
      <c r="W33" s="235">
        <f t="shared" si="1"/>
        <v>17</v>
      </c>
      <c r="X33" s="235">
        <f>VLOOKUP(D33,'peso proy'!E334:G699,3,FALSE)</f>
        <v>5</v>
      </c>
      <c r="Y33" s="235">
        <f t="shared" si="2"/>
        <v>17</v>
      </c>
      <c r="Z33" s="236">
        <f t="shared" si="3"/>
        <v>17</v>
      </c>
      <c r="AA33" s="228">
        <f t="shared" si="4"/>
        <v>5</v>
      </c>
      <c r="AB33" s="227">
        <v>27</v>
      </c>
    </row>
    <row r="34" spans="1:28" s="171" customFormat="1" ht="39" customHeight="1">
      <c r="A34" s="183" t="s">
        <v>434</v>
      </c>
      <c r="B34" s="183" t="s">
        <v>354</v>
      </c>
      <c r="C34" s="245">
        <v>31</v>
      </c>
      <c r="D34" s="246" t="s">
        <v>436</v>
      </c>
      <c r="E34" s="251">
        <v>536112655430.64</v>
      </c>
      <c r="F34" s="174">
        <v>6</v>
      </c>
      <c r="G34" s="174"/>
      <c r="H34" s="174"/>
      <c r="I34" s="188">
        <v>3</v>
      </c>
      <c r="J34" s="188"/>
      <c r="K34" s="188"/>
      <c r="L34" s="188"/>
      <c r="M34" s="189"/>
      <c r="N34" s="189">
        <v>2</v>
      </c>
      <c r="O34" s="190">
        <v>3</v>
      </c>
      <c r="P34" s="191"/>
      <c r="Q34" s="192"/>
      <c r="R34" s="193">
        <v>0</v>
      </c>
      <c r="S34" s="194"/>
      <c r="T34" s="194">
        <v>0</v>
      </c>
      <c r="U34" s="234">
        <f t="shared" si="0"/>
        <v>14</v>
      </c>
      <c r="V34" s="235">
        <f>LOOKUP(B34,'peso entidad'!$B$5:$B$49,'peso entidad'!$E$5:$E$49)</f>
        <v>1</v>
      </c>
      <c r="W34" s="235">
        <f t="shared" si="1"/>
        <v>15</v>
      </c>
      <c r="X34" s="235">
        <f>VLOOKUP(D34,'peso proy'!E347:G712,3,FALSE)</f>
        <v>5</v>
      </c>
      <c r="Y34" s="235">
        <f t="shared" si="2"/>
        <v>17</v>
      </c>
      <c r="Z34" s="236">
        <f t="shared" si="3"/>
        <v>17</v>
      </c>
      <c r="AA34" s="228">
        <f t="shared" si="4"/>
        <v>3</v>
      </c>
      <c r="AB34" s="227">
        <v>28</v>
      </c>
    </row>
    <row r="35" spans="1:28" s="171" customFormat="1" ht="39" customHeight="1">
      <c r="A35" s="183" t="s">
        <v>473</v>
      </c>
      <c r="B35" s="183" t="s">
        <v>349</v>
      </c>
      <c r="C35" s="245">
        <v>543</v>
      </c>
      <c r="D35" s="246" t="s">
        <v>38</v>
      </c>
      <c r="E35" s="247">
        <v>1017035516232</v>
      </c>
      <c r="F35" s="174"/>
      <c r="G35" s="174"/>
      <c r="H35" s="174">
        <v>1</v>
      </c>
      <c r="I35" s="188">
        <v>3</v>
      </c>
      <c r="J35" s="188"/>
      <c r="K35" s="188"/>
      <c r="L35" s="188"/>
      <c r="M35" s="189">
        <v>3</v>
      </c>
      <c r="N35" s="189"/>
      <c r="O35" s="190">
        <v>1</v>
      </c>
      <c r="P35" s="191"/>
      <c r="Q35" s="192">
        <v>2</v>
      </c>
      <c r="R35" s="193">
        <v>0</v>
      </c>
      <c r="S35" s="194">
        <v>2</v>
      </c>
      <c r="T35" s="194"/>
      <c r="U35" s="234">
        <f t="shared" si="0"/>
        <v>12</v>
      </c>
      <c r="V35" s="235">
        <f>LOOKUP(B35,'peso entidad'!$B$5:$B$49,'peso entidad'!$E$5:$E$49)</f>
        <v>5</v>
      </c>
      <c r="W35" s="235">
        <f t="shared" si="1"/>
        <v>17</v>
      </c>
      <c r="X35" s="235">
        <f>VLOOKUP(D35,'peso proy'!E241:G606,3,FALSE)</f>
        <v>5</v>
      </c>
      <c r="Y35" s="235">
        <f t="shared" si="2"/>
        <v>17</v>
      </c>
      <c r="Z35" s="236">
        <f t="shared" si="3"/>
        <v>17</v>
      </c>
      <c r="AA35" s="228">
        <f t="shared" si="4"/>
        <v>5</v>
      </c>
      <c r="AB35" s="227">
        <v>29</v>
      </c>
    </row>
    <row r="36" spans="1:28" s="171" customFormat="1" ht="39" customHeight="1">
      <c r="A36" s="183" t="s">
        <v>461</v>
      </c>
      <c r="B36" s="183" t="s">
        <v>352</v>
      </c>
      <c r="C36" s="245">
        <v>721</v>
      </c>
      <c r="D36" s="246" t="s">
        <v>208</v>
      </c>
      <c r="E36" s="247">
        <v>188868657419</v>
      </c>
      <c r="F36" s="174"/>
      <c r="G36" s="174"/>
      <c r="H36" s="174">
        <v>1</v>
      </c>
      <c r="I36" s="188"/>
      <c r="J36" s="188">
        <v>2</v>
      </c>
      <c r="K36" s="188"/>
      <c r="L36" s="188"/>
      <c r="M36" s="189">
        <v>3</v>
      </c>
      <c r="N36" s="189"/>
      <c r="O36" s="190">
        <v>3</v>
      </c>
      <c r="P36" s="191"/>
      <c r="Q36" s="192">
        <v>2</v>
      </c>
      <c r="R36" s="193">
        <v>0</v>
      </c>
      <c r="S36" s="194">
        <v>2</v>
      </c>
      <c r="T36" s="194"/>
      <c r="U36" s="234">
        <f t="shared" si="0"/>
        <v>13</v>
      </c>
      <c r="V36" s="235">
        <f>LOOKUP(B36,'peso entidad'!$B$5:$B$49,'peso entidad'!$E$5:$E$49)</f>
        <v>5</v>
      </c>
      <c r="W36" s="235">
        <f t="shared" si="1"/>
        <v>18</v>
      </c>
      <c r="X36" s="235">
        <f>VLOOKUP(D36,'peso proy'!E40:G405,3,FALSE)</f>
        <v>1</v>
      </c>
      <c r="Y36" s="235">
        <f t="shared" si="2"/>
        <v>16</v>
      </c>
      <c r="Z36" s="236">
        <f t="shared" si="3"/>
        <v>16</v>
      </c>
      <c r="AA36" s="228">
        <f t="shared" si="4"/>
        <v>3</v>
      </c>
      <c r="AB36" s="227">
        <v>30</v>
      </c>
    </row>
    <row r="37" spans="1:28" s="171" customFormat="1" ht="39" customHeight="1">
      <c r="A37" s="183" t="s">
        <v>469</v>
      </c>
      <c r="B37" s="183" t="s">
        <v>374</v>
      </c>
      <c r="C37" s="245">
        <v>767</v>
      </c>
      <c r="D37" s="246" t="s">
        <v>252</v>
      </c>
      <c r="E37" s="247">
        <v>84523991033</v>
      </c>
      <c r="F37" s="174">
        <v>6</v>
      </c>
      <c r="G37" s="174"/>
      <c r="H37" s="174"/>
      <c r="I37" s="188"/>
      <c r="J37" s="188"/>
      <c r="K37" s="188">
        <v>1</v>
      </c>
      <c r="L37" s="188"/>
      <c r="M37" s="189">
        <v>3</v>
      </c>
      <c r="N37" s="189"/>
      <c r="O37" s="190">
        <v>3</v>
      </c>
      <c r="P37" s="191"/>
      <c r="Q37" s="192"/>
      <c r="R37" s="193">
        <v>0</v>
      </c>
      <c r="S37" s="194">
        <v>2</v>
      </c>
      <c r="T37" s="194"/>
      <c r="U37" s="234">
        <f t="shared" si="0"/>
        <v>15</v>
      </c>
      <c r="V37" s="235">
        <f>LOOKUP(B37,'peso entidad'!$B$5:$B$49,'peso entidad'!$E$5:$E$49)</f>
        <v>0</v>
      </c>
      <c r="W37" s="235">
        <f t="shared" si="1"/>
        <v>15</v>
      </c>
      <c r="X37" s="235">
        <f>VLOOKUP(D37,'peso proy'!E167:G532,3,FALSE)</f>
        <v>1</v>
      </c>
      <c r="Y37" s="235">
        <f t="shared" si="2"/>
        <v>16</v>
      </c>
      <c r="Z37" s="236">
        <f t="shared" si="3"/>
        <v>16</v>
      </c>
      <c r="AA37" s="228">
        <f t="shared" si="4"/>
        <v>1</v>
      </c>
      <c r="AB37" s="227">
        <v>31</v>
      </c>
    </row>
    <row r="38" spans="1:28" s="171" customFormat="1" ht="39" customHeight="1">
      <c r="A38" s="183" t="s">
        <v>97</v>
      </c>
      <c r="B38" s="183" t="s">
        <v>346</v>
      </c>
      <c r="C38" s="245">
        <v>869</v>
      </c>
      <c r="D38" s="246" t="s">
        <v>98</v>
      </c>
      <c r="E38" s="247">
        <v>1176636710661</v>
      </c>
      <c r="F38" s="174"/>
      <c r="G38" s="174"/>
      <c r="H38" s="174">
        <v>1</v>
      </c>
      <c r="I38" s="188"/>
      <c r="J38" s="188"/>
      <c r="K38" s="188"/>
      <c r="L38" s="188">
        <v>0</v>
      </c>
      <c r="M38" s="189">
        <v>3</v>
      </c>
      <c r="N38" s="189"/>
      <c r="O38" s="190">
        <v>3</v>
      </c>
      <c r="P38" s="191"/>
      <c r="Q38" s="192">
        <v>2</v>
      </c>
      <c r="R38" s="193"/>
      <c r="S38" s="194">
        <v>2</v>
      </c>
      <c r="T38" s="194"/>
      <c r="U38" s="234">
        <f t="shared" si="0"/>
        <v>11</v>
      </c>
      <c r="V38" s="235">
        <f>LOOKUP(B38,'peso entidad'!$B$5:$B$49,'peso entidad'!$E$5:$E$49)</f>
        <v>5</v>
      </c>
      <c r="W38" s="235">
        <f t="shared" si="1"/>
        <v>16</v>
      </c>
      <c r="X38" s="235">
        <f>VLOOKUP(D38,'peso proy'!E346:G711,3,FALSE)</f>
        <v>5</v>
      </c>
      <c r="Y38" s="235">
        <f t="shared" si="2"/>
        <v>16</v>
      </c>
      <c r="Z38" s="236">
        <f t="shared" si="3"/>
        <v>16</v>
      </c>
      <c r="AA38" s="228">
        <f t="shared" si="4"/>
        <v>5</v>
      </c>
      <c r="AB38" s="227">
        <v>32</v>
      </c>
    </row>
    <row r="39" spans="1:28" s="171" customFormat="1" ht="39" customHeight="1">
      <c r="A39" s="183" t="s">
        <v>475</v>
      </c>
      <c r="B39" s="183" t="s">
        <v>340</v>
      </c>
      <c r="C39" s="245">
        <v>900</v>
      </c>
      <c r="D39" s="246" t="s">
        <v>127</v>
      </c>
      <c r="E39" s="247">
        <v>469116156946</v>
      </c>
      <c r="F39" s="174"/>
      <c r="G39" s="174"/>
      <c r="H39" s="174">
        <v>1</v>
      </c>
      <c r="I39" s="188"/>
      <c r="J39" s="188">
        <v>2</v>
      </c>
      <c r="K39" s="188"/>
      <c r="L39" s="188"/>
      <c r="M39" s="189">
        <v>3</v>
      </c>
      <c r="N39" s="189"/>
      <c r="O39" s="190">
        <v>3</v>
      </c>
      <c r="P39" s="191"/>
      <c r="Q39" s="192"/>
      <c r="R39" s="193">
        <v>0</v>
      </c>
      <c r="S39" s="194">
        <v>2</v>
      </c>
      <c r="T39" s="194"/>
      <c r="U39" s="234">
        <f t="shared" si="0"/>
        <v>11</v>
      </c>
      <c r="V39" s="235">
        <f>LOOKUP(B39,'peso entidad'!$B$5:$B$49,'peso entidad'!$E$5:$E$49)</f>
        <v>5</v>
      </c>
      <c r="W39" s="235">
        <f t="shared" si="1"/>
        <v>16</v>
      </c>
      <c r="X39" s="235">
        <f>VLOOKUP(D39,'peso proy'!E130:G495,3,FALSE)</f>
        <v>5</v>
      </c>
      <c r="Y39" s="235">
        <f t="shared" si="2"/>
        <v>16</v>
      </c>
      <c r="Z39" s="236">
        <f t="shared" si="3"/>
        <v>16</v>
      </c>
      <c r="AA39" s="228">
        <f t="shared" si="4"/>
        <v>5</v>
      </c>
      <c r="AB39" s="227">
        <v>33</v>
      </c>
    </row>
    <row r="40" spans="1:28" s="171" customFormat="1" ht="39" customHeight="1">
      <c r="A40" s="183" t="s">
        <v>3</v>
      </c>
      <c r="B40" s="183" t="s">
        <v>360</v>
      </c>
      <c r="C40" s="245">
        <v>682</v>
      </c>
      <c r="D40" s="246" t="s">
        <v>53</v>
      </c>
      <c r="E40" s="247">
        <v>420565933873</v>
      </c>
      <c r="F40" s="174">
        <v>6</v>
      </c>
      <c r="G40" s="174"/>
      <c r="H40" s="174"/>
      <c r="I40" s="188"/>
      <c r="J40" s="188">
        <v>2</v>
      </c>
      <c r="K40" s="188"/>
      <c r="L40" s="188"/>
      <c r="M40" s="189"/>
      <c r="N40" s="189">
        <v>2</v>
      </c>
      <c r="O40" s="190">
        <v>3</v>
      </c>
      <c r="P40" s="191"/>
      <c r="Q40" s="192"/>
      <c r="R40" s="193">
        <v>0</v>
      </c>
      <c r="S40" s="194"/>
      <c r="T40" s="194">
        <v>0</v>
      </c>
      <c r="U40" s="234">
        <f t="shared" si="0"/>
        <v>13</v>
      </c>
      <c r="V40" s="235">
        <f>LOOKUP(B40,'peso entidad'!$B$5:$B$49,'peso entidad'!$E$5:$E$49)</f>
        <v>1</v>
      </c>
      <c r="W40" s="235">
        <f t="shared" si="1"/>
        <v>14</v>
      </c>
      <c r="X40" s="235">
        <f>VLOOKUP(D40,'peso proy'!E20:G385,3,FALSE)</f>
        <v>5</v>
      </c>
      <c r="Y40" s="235">
        <f t="shared" si="2"/>
        <v>16</v>
      </c>
      <c r="Z40" s="236">
        <f t="shared" si="3"/>
        <v>16</v>
      </c>
      <c r="AA40" s="228">
        <f t="shared" si="4"/>
        <v>3</v>
      </c>
      <c r="AB40" s="227">
        <v>34</v>
      </c>
    </row>
    <row r="41" spans="1:28" s="171" customFormat="1" ht="39" customHeight="1">
      <c r="A41" s="183" t="s">
        <v>80</v>
      </c>
      <c r="B41" s="183" t="s">
        <v>361</v>
      </c>
      <c r="C41" s="245">
        <v>708</v>
      </c>
      <c r="D41" s="246" t="s">
        <v>81</v>
      </c>
      <c r="E41" s="247">
        <v>164069404254</v>
      </c>
      <c r="F41" s="174">
        <v>6</v>
      </c>
      <c r="G41" s="174"/>
      <c r="H41" s="174"/>
      <c r="I41" s="188">
        <v>3</v>
      </c>
      <c r="J41" s="188"/>
      <c r="K41" s="188"/>
      <c r="L41" s="188"/>
      <c r="M41" s="189">
        <v>3</v>
      </c>
      <c r="N41" s="189"/>
      <c r="O41" s="190">
        <v>3</v>
      </c>
      <c r="P41" s="191"/>
      <c r="Q41" s="192"/>
      <c r="R41" s="193">
        <v>0</v>
      </c>
      <c r="S41" s="194"/>
      <c r="T41" s="194">
        <v>0</v>
      </c>
      <c r="U41" s="234">
        <f t="shared" si="0"/>
        <v>15</v>
      </c>
      <c r="V41" s="235">
        <f>LOOKUP(B41,'peso entidad'!$B$5:$B$49,'peso entidad'!$E$5:$E$49)</f>
        <v>1</v>
      </c>
      <c r="W41" s="235">
        <f t="shared" si="1"/>
        <v>16</v>
      </c>
      <c r="X41" s="235">
        <f>VLOOKUP(D41,'peso proy'!E87:G452,3,FALSE)</f>
        <v>1</v>
      </c>
      <c r="Y41" s="235">
        <f t="shared" si="2"/>
        <v>16</v>
      </c>
      <c r="Z41" s="236">
        <f t="shared" si="3"/>
        <v>16</v>
      </c>
      <c r="AA41" s="228">
        <f t="shared" si="4"/>
        <v>1</v>
      </c>
      <c r="AB41" s="227">
        <v>35</v>
      </c>
    </row>
    <row r="42" spans="1:28" s="171" customFormat="1" ht="39" customHeight="1">
      <c r="A42" s="183" t="s">
        <v>461</v>
      </c>
      <c r="B42" s="183" t="s">
        <v>352</v>
      </c>
      <c r="C42" s="245">
        <v>750</v>
      </c>
      <c r="D42" s="246" t="s">
        <v>236</v>
      </c>
      <c r="E42" s="247">
        <v>287650037860</v>
      </c>
      <c r="F42" s="174"/>
      <c r="G42" s="174"/>
      <c r="H42" s="174">
        <v>1</v>
      </c>
      <c r="I42" s="188">
        <v>3</v>
      </c>
      <c r="J42" s="188"/>
      <c r="K42" s="188"/>
      <c r="L42" s="188"/>
      <c r="M42" s="189"/>
      <c r="N42" s="189">
        <v>2</v>
      </c>
      <c r="O42" s="190">
        <v>3</v>
      </c>
      <c r="P42" s="191"/>
      <c r="Q42" s="192">
        <v>2</v>
      </c>
      <c r="R42" s="193">
        <v>0</v>
      </c>
      <c r="S42" s="194"/>
      <c r="T42" s="194">
        <v>0</v>
      </c>
      <c r="U42" s="234">
        <f t="shared" si="0"/>
        <v>11</v>
      </c>
      <c r="V42" s="235">
        <f>LOOKUP(B42,'peso entidad'!$B$5:$B$49,'peso entidad'!$E$5:$E$49)</f>
        <v>5</v>
      </c>
      <c r="W42" s="235">
        <f t="shared" si="1"/>
        <v>16</v>
      </c>
      <c r="X42" s="235">
        <f>VLOOKUP(D42,'peso proy'!E350:G715,3,FALSE)</f>
        <v>5</v>
      </c>
      <c r="Y42" s="235">
        <f t="shared" si="2"/>
        <v>16</v>
      </c>
      <c r="Z42" s="236">
        <f t="shared" si="3"/>
        <v>16</v>
      </c>
      <c r="AA42" s="228">
        <f t="shared" si="4"/>
        <v>5</v>
      </c>
      <c r="AB42" s="227">
        <v>36</v>
      </c>
    </row>
    <row r="43" spans="1:28" s="171" customFormat="1" ht="39" customHeight="1">
      <c r="A43" s="183" t="s">
        <v>485</v>
      </c>
      <c r="B43" s="183" t="s">
        <v>364</v>
      </c>
      <c r="C43" s="245">
        <v>870</v>
      </c>
      <c r="D43" s="246" t="s">
        <v>99</v>
      </c>
      <c r="E43" s="247">
        <v>57335208144</v>
      </c>
      <c r="F43" s="174">
        <v>6</v>
      </c>
      <c r="G43" s="174"/>
      <c r="H43" s="174"/>
      <c r="I43" s="188"/>
      <c r="J43" s="188">
        <v>2</v>
      </c>
      <c r="K43" s="188"/>
      <c r="L43" s="188"/>
      <c r="M43" s="189"/>
      <c r="N43" s="189">
        <v>2</v>
      </c>
      <c r="O43" s="190">
        <v>3</v>
      </c>
      <c r="P43" s="191"/>
      <c r="Q43" s="192"/>
      <c r="R43" s="193">
        <v>0</v>
      </c>
      <c r="S43" s="194">
        <v>2</v>
      </c>
      <c r="T43" s="194"/>
      <c r="U43" s="234">
        <f t="shared" si="0"/>
        <v>15</v>
      </c>
      <c r="V43" s="235">
        <f>LOOKUP(B43,'peso entidad'!$B$5:$B$49,'peso entidad'!$E$5:$E$49)</f>
        <v>0</v>
      </c>
      <c r="W43" s="235">
        <f t="shared" si="1"/>
        <v>15</v>
      </c>
      <c r="X43" s="235">
        <f>VLOOKUP(D43,'peso proy'!E300:G665,3,FALSE)</f>
        <v>1</v>
      </c>
      <c r="Y43" s="235">
        <f t="shared" si="2"/>
        <v>16</v>
      </c>
      <c r="Z43" s="236">
        <f t="shared" si="3"/>
        <v>16</v>
      </c>
      <c r="AA43" s="228">
        <f t="shared" si="4"/>
        <v>1</v>
      </c>
      <c r="AB43" s="227">
        <v>37</v>
      </c>
    </row>
    <row r="44" spans="1:28" s="171" customFormat="1" ht="39" customHeight="1">
      <c r="A44" s="183" t="s">
        <v>473</v>
      </c>
      <c r="B44" s="183" t="s">
        <v>349</v>
      </c>
      <c r="C44" s="245">
        <v>810</v>
      </c>
      <c r="D44" s="246" t="s">
        <v>294</v>
      </c>
      <c r="E44" s="247">
        <v>894386513378</v>
      </c>
      <c r="F44" s="174"/>
      <c r="G44" s="174"/>
      <c r="H44" s="174">
        <v>1</v>
      </c>
      <c r="I44" s="188"/>
      <c r="J44" s="188"/>
      <c r="K44" s="188">
        <v>1</v>
      </c>
      <c r="L44" s="188"/>
      <c r="M44" s="189"/>
      <c r="N44" s="189">
        <v>2</v>
      </c>
      <c r="O44" s="190">
        <v>3</v>
      </c>
      <c r="P44" s="191"/>
      <c r="Q44" s="192">
        <v>2</v>
      </c>
      <c r="R44" s="193">
        <v>0</v>
      </c>
      <c r="S44" s="194">
        <v>2</v>
      </c>
      <c r="T44" s="194"/>
      <c r="U44" s="234">
        <f t="shared" si="0"/>
        <v>11</v>
      </c>
      <c r="V44" s="235">
        <f>LOOKUP(B44,'peso entidad'!$B$5:$B$49,'peso entidad'!$E$5:$E$49)</f>
        <v>5</v>
      </c>
      <c r="W44" s="235">
        <f t="shared" si="1"/>
        <v>16</v>
      </c>
      <c r="X44" s="235">
        <f>VLOOKUP(D44,'peso proy'!E115:G480,3,FALSE)</f>
        <v>5</v>
      </c>
      <c r="Y44" s="235">
        <f t="shared" si="2"/>
        <v>16</v>
      </c>
      <c r="Z44" s="236">
        <f t="shared" si="3"/>
        <v>16</v>
      </c>
      <c r="AA44" s="228">
        <f t="shared" si="4"/>
        <v>5</v>
      </c>
      <c r="AB44" s="227">
        <v>38</v>
      </c>
    </row>
    <row r="45" spans="1:28" s="171" customFormat="1" ht="39" customHeight="1">
      <c r="A45" s="183" t="s">
        <v>450</v>
      </c>
      <c r="B45" s="183" t="s">
        <v>343</v>
      </c>
      <c r="C45" s="245">
        <v>7223</v>
      </c>
      <c r="D45" s="246" t="s">
        <v>185</v>
      </c>
      <c r="E45" s="247">
        <v>1507757846759</v>
      </c>
      <c r="F45" s="174"/>
      <c r="G45" s="174"/>
      <c r="H45" s="174">
        <v>1</v>
      </c>
      <c r="I45" s="188"/>
      <c r="J45" s="188"/>
      <c r="K45" s="188">
        <v>1</v>
      </c>
      <c r="L45" s="188"/>
      <c r="M45" s="189"/>
      <c r="N45" s="189">
        <v>2</v>
      </c>
      <c r="O45" s="190">
        <v>3</v>
      </c>
      <c r="P45" s="191"/>
      <c r="Q45" s="192">
        <v>2</v>
      </c>
      <c r="R45" s="193"/>
      <c r="S45" s="194">
        <v>2</v>
      </c>
      <c r="T45" s="194"/>
      <c r="U45" s="234">
        <f t="shared" si="0"/>
        <v>11</v>
      </c>
      <c r="V45" s="235">
        <f>LOOKUP(B45,'peso entidad'!$B$5:$B$49,'peso entidad'!$E$5:$E$49)</f>
        <v>5</v>
      </c>
      <c r="W45" s="235">
        <f t="shared" si="1"/>
        <v>16</v>
      </c>
      <c r="X45" s="235">
        <f>VLOOKUP(D45,'peso proy'!E286:G651,3,FALSE)</f>
        <v>5</v>
      </c>
      <c r="Y45" s="235">
        <f t="shared" si="2"/>
        <v>16</v>
      </c>
      <c r="Z45" s="236">
        <f t="shared" si="3"/>
        <v>16</v>
      </c>
      <c r="AA45" s="228">
        <f t="shared" si="4"/>
        <v>5</v>
      </c>
      <c r="AB45" s="227">
        <v>39</v>
      </c>
    </row>
    <row r="46" spans="1:28" s="171" customFormat="1" ht="39" customHeight="1">
      <c r="A46" s="183" t="s">
        <v>467</v>
      </c>
      <c r="B46" s="183" t="s">
        <v>338</v>
      </c>
      <c r="C46" s="245">
        <v>3075</v>
      </c>
      <c r="D46" s="246" t="s">
        <v>174</v>
      </c>
      <c r="E46" s="247">
        <v>140915346787</v>
      </c>
      <c r="F46" s="174">
        <v>6</v>
      </c>
      <c r="G46" s="174"/>
      <c r="H46" s="174"/>
      <c r="I46" s="188"/>
      <c r="J46" s="188"/>
      <c r="K46" s="188">
        <v>1</v>
      </c>
      <c r="L46" s="188">
        <v>0</v>
      </c>
      <c r="M46" s="189"/>
      <c r="N46" s="189">
        <v>2</v>
      </c>
      <c r="O46" s="190">
        <v>3</v>
      </c>
      <c r="P46" s="191"/>
      <c r="Q46" s="192"/>
      <c r="R46" s="193">
        <v>0</v>
      </c>
      <c r="S46" s="194">
        <v>2</v>
      </c>
      <c r="T46" s="194"/>
      <c r="U46" s="234">
        <f t="shared" si="0"/>
        <v>14</v>
      </c>
      <c r="V46" s="235">
        <f>LOOKUP(B46,'peso entidad'!$B$5:$B$49,'peso entidad'!$E$5:$E$49)</f>
        <v>0</v>
      </c>
      <c r="W46" s="235">
        <f t="shared" si="1"/>
        <v>14</v>
      </c>
      <c r="X46" s="235">
        <f>VLOOKUP(D46,'peso proy'!E329:G694,3,FALSE)</f>
        <v>1</v>
      </c>
      <c r="Y46" s="235">
        <f t="shared" si="2"/>
        <v>15</v>
      </c>
      <c r="Z46" s="236">
        <f t="shared" si="3"/>
        <v>15</v>
      </c>
      <c r="AA46" s="228">
        <f t="shared" si="4"/>
        <v>1</v>
      </c>
      <c r="AB46" s="227">
        <v>40</v>
      </c>
    </row>
    <row r="47" spans="1:28" s="171" customFormat="1" ht="39" customHeight="1">
      <c r="A47" s="183" t="s">
        <v>75</v>
      </c>
      <c r="B47" s="183" t="s">
        <v>375</v>
      </c>
      <c r="C47" s="245">
        <v>702</v>
      </c>
      <c r="D47" s="246" t="s">
        <v>76</v>
      </c>
      <c r="E47" s="247">
        <v>17459522614</v>
      </c>
      <c r="F47" s="174">
        <v>6</v>
      </c>
      <c r="G47" s="174"/>
      <c r="H47" s="174"/>
      <c r="I47" s="188"/>
      <c r="J47" s="188"/>
      <c r="K47" s="188">
        <v>2</v>
      </c>
      <c r="L47" s="188"/>
      <c r="M47" s="189"/>
      <c r="N47" s="189">
        <v>2</v>
      </c>
      <c r="O47" s="190">
        <v>3</v>
      </c>
      <c r="P47" s="191"/>
      <c r="Q47" s="192"/>
      <c r="R47" s="193"/>
      <c r="S47" s="194">
        <v>2</v>
      </c>
      <c r="T47" s="194"/>
      <c r="U47" s="234">
        <f t="shared" si="0"/>
        <v>15</v>
      </c>
      <c r="V47" s="235">
        <f>LOOKUP(B47,'peso entidad'!$B$5:$B$49,'peso entidad'!$E$5:$E$49)</f>
        <v>0</v>
      </c>
      <c r="W47" s="235">
        <f t="shared" si="1"/>
        <v>15</v>
      </c>
      <c r="X47" s="235">
        <f>VLOOKUP(D47,'peso proy'!E244:G609,3,FALSE)</f>
        <v>0</v>
      </c>
      <c r="Y47" s="235">
        <f t="shared" si="2"/>
        <v>15</v>
      </c>
      <c r="Z47" s="236">
        <f t="shared" si="3"/>
        <v>15</v>
      </c>
      <c r="AA47" s="228">
        <f t="shared" si="4"/>
        <v>0</v>
      </c>
      <c r="AB47" s="227">
        <v>41</v>
      </c>
    </row>
    <row r="48" spans="1:28" s="171" customFormat="1" ht="39" customHeight="1">
      <c r="A48" s="183" t="s">
        <v>18</v>
      </c>
      <c r="B48" s="183" t="s">
        <v>363</v>
      </c>
      <c r="C48" s="245">
        <v>715</v>
      </c>
      <c r="D48" s="246" t="s">
        <v>89</v>
      </c>
      <c r="E48" s="248">
        <v>221362000000</v>
      </c>
      <c r="F48" s="174">
        <v>6</v>
      </c>
      <c r="G48" s="174"/>
      <c r="H48" s="174"/>
      <c r="I48" s="188"/>
      <c r="J48" s="188">
        <v>2</v>
      </c>
      <c r="K48" s="188"/>
      <c r="L48" s="188"/>
      <c r="M48" s="189">
        <v>3</v>
      </c>
      <c r="N48" s="189"/>
      <c r="O48" s="190">
        <v>3</v>
      </c>
      <c r="P48" s="191"/>
      <c r="Q48" s="192"/>
      <c r="R48" s="193">
        <v>0</v>
      </c>
      <c r="S48" s="194"/>
      <c r="T48" s="194">
        <v>0</v>
      </c>
      <c r="U48" s="234">
        <f t="shared" si="0"/>
        <v>14</v>
      </c>
      <c r="V48" s="235">
        <f>LOOKUP(B48,'peso entidad'!$B$5:$B$49,'peso entidad'!$E$5:$E$49)</f>
        <v>1</v>
      </c>
      <c r="W48" s="235">
        <f t="shared" si="1"/>
        <v>15</v>
      </c>
      <c r="X48" s="235">
        <f>VLOOKUP(D48,'peso proy'!E44:G409,3,FALSE)</f>
        <v>1</v>
      </c>
      <c r="Y48" s="235">
        <f t="shared" si="2"/>
        <v>15</v>
      </c>
      <c r="Z48" s="236">
        <f t="shared" si="3"/>
        <v>15</v>
      </c>
      <c r="AA48" s="228">
        <f t="shared" si="4"/>
        <v>1</v>
      </c>
      <c r="AB48" s="227">
        <v>42</v>
      </c>
    </row>
    <row r="49" spans="1:28" s="171" customFormat="1" ht="39" customHeight="1">
      <c r="A49" s="183" t="s">
        <v>13</v>
      </c>
      <c r="B49" s="183" t="s">
        <v>373</v>
      </c>
      <c r="C49" s="245">
        <v>725</v>
      </c>
      <c r="D49" s="246" t="s">
        <v>212</v>
      </c>
      <c r="E49" s="247">
        <v>190771382749</v>
      </c>
      <c r="F49" s="174">
        <v>6</v>
      </c>
      <c r="G49" s="174"/>
      <c r="H49" s="174"/>
      <c r="I49" s="188">
        <v>3</v>
      </c>
      <c r="J49" s="188"/>
      <c r="K49" s="188"/>
      <c r="L49" s="188"/>
      <c r="M49" s="189"/>
      <c r="N49" s="189">
        <v>2</v>
      </c>
      <c r="O49" s="190">
        <v>3</v>
      </c>
      <c r="P49" s="191"/>
      <c r="Q49" s="192"/>
      <c r="R49" s="193">
        <v>0</v>
      </c>
      <c r="S49" s="194"/>
      <c r="T49" s="194">
        <v>0</v>
      </c>
      <c r="U49" s="234">
        <f t="shared" si="0"/>
        <v>14</v>
      </c>
      <c r="V49" s="235">
        <f>LOOKUP(B49,'peso entidad'!$B$5:$B$49,'peso entidad'!$E$5:$E$49)</f>
        <v>0</v>
      </c>
      <c r="W49" s="235">
        <f t="shared" si="1"/>
        <v>14</v>
      </c>
      <c r="X49" s="235">
        <f>VLOOKUP(D49,'peso proy'!E108:G473,3,FALSE)</f>
        <v>1</v>
      </c>
      <c r="Y49" s="235">
        <f t="shared" si="2"/>
        <v>15</v>
      </c>
      <c r="Z49" s="236">
        <f t="shared" si="3"/>
        <v>15</v>
      </c>
      <c r="AA49" s="228">
        <f t="shared" si="4"/>
        <v>1</v>
      </c>
      <c r="AB49" s="227">
        <v>43</v>
      </c>
    </row>
    <row r="50" spans="1:28" s="171" customFormat="1" ht="39" customHeight="1">
      <c r="A50" s="183" t="s">
        <v>18</v>
      </c>
      <c r="B50" s="183" t="s">
        <v>363</v>
      </c>
      <c r="C50" s="245">
        <v>736</v>
      </c>
      <c r="D50" s="246" t="s">
        <v>223</v>
      </c>
      <c r="E50" s="247">
        <v>119236283089</v>
      </c>
      <c r="F50" s="174"/>
      <c r="G50" s="174">
        <v>4</v>
      </c>
      <c r="H50" s="174"/>
      <c r="I50" s="188"/>
      <c r="J50" s="188">
        <v>2</v>
      </c>
      <c r="K50" s="188"/>
      <c r="L50" s="188"/>
      <c r="M50" s="189">
        <v>3</v>
      </c>
      <c r="N50" s="189"/>
      <c r="O50" s="190">
        <v>3</v>
      </c>
      <c r="P50" s="191"/>
      <c r="Q50" s="192">
        <v>2</v>
      </c>
      <c r="R50" s="193"/>
      <c r="S50" s="194"/>
      <c r="T50" s="194">
        <v>0</v>
      </c>
      <c r="U50" s="234">
        <f t="shared" si="0"/>
        <v>14</v>
      </c>
      <c r="V50" s="235">
        <f>LOOKUP(B50,'peso entidad'!$B$5:$B$49,'peso entidad'!$E$5:$E$49)</f>
        <v>1</v>
      </c>
      <c r="W50" s="235">
        <f t="shared" si="1"/>
        <v>15</v>
      </c>
      <c r="X50" s="235">
        <f>VLOOKUP(D50,'peso proy'!E124:G489,3,FALSE)</f>
        <v>1</v>
      </c>
      <c r="Y50" s="235">
        <f t="shared" si="2"/>
        <v>15</v>
      </c>
      <c r="Z50" s="236">
        <f t="shared" si="3"/>
        <v>15</v>
      </c>
      <c r="AA50" s="228">
        <f t="shared" si="4"/>
        <v>1</v>
      </c>
      <c r="AB50" s="227">
        <v>44</v>
      </c>
    </row>
    <row r="51" spans="1:28" s="171" customFormat="1" ht="39" customHeight="1">
      <c r="A51" s="183" t="s">
        <v>87</v>
      </c>
      <c r="B51" s="183" t="s">
        <v>369</v>
      </c>
      <c r="C51" s="245">
        <v>740</v>
      </c>
      <c r="D51" s="246" t="s">
        <v>226</v>
      </c>
      <c r="E51" s="247">
        <v>18680592964</v>
      </c>
      <c r="F51" s="174">
        <v>6</v>
      </c>
      <c r="G51" s="174"/>
      <c r="H51" s="174"/>
      <c r="I51" s="188"/>
      <c r="J51" s="188"/>
      <c r="K51" s="188">
        <v>1</v>
      </c>
      <c r="L51" s="188"/>
      <c r="M51" s="189">
        <v>3</v>
      </c>
      <c r="N51" s="189"/>
      <c r="O51" s="190">
        <v>3</v>
      </c>
      <c r="P51" s="191"/>
      <c r="Q51" s="192">
        <v>2</v>
      </c>
      <c r="R51" s="193"/>
      <c r="S51" s="194"/>
      <c r="T51" s="194">
        <v>0</v>
      </c>
      <c r="U51" s="234">
        <f t="shared" si="0"/>
        <v>15</v>
      </c>
      <c r="V51" s="235">
        <f>LOOKUP(B51,'peso entidad'!$B$5:$B$49,'peso entidad'!$E$5:$E$49)</f>
        <v>0</v>
      </c>
      <c r="W51" s="235">
        <f t="shared" si="1"/>
        <v>15</v>
      </c>
      <c r="X51" s="235">
        <f>VLOOKUP(D51,'peso proy'!E45:G410,3,FALSE)</f>
        <v>0</v>
      </c>
      <c r="Y51" s="235">
        <f t="shared" si="2"/>
        <v>15</v>
      </c>
      <c r="Z51" s="236">
        <f t="shared" si="3"/>
        <v>15</v>
      </c>
      <c r="AA51" s="228">
        <f t="shared" si="4"/>
        <v>0</v>
      </c>
      <c r="AB51" s="227">
        <v>45</v>
      </c>
    </row>
    <row r="52" spans="1:28" s="171" customFormat="1" ht="39" customHeight="1">
      <c r="A52" s="183" t="s">
        <v>475</v>
      </c>
      <c r="B52" s="183" t="s">
        <v>340</v>
      </c>
      <c r="C52" s="245">
        <v>890</v>
      </c>
      <c r="D52" s="246" t="s">
        <v>119</v>
      </c>
      <c r="E52" s="247">
        <v>57398252000</v>
      </c>
      <c r="F52" s="174"/>
      <c r="G52" s="174">
        <v>4</v>
      </c>
      <c r="H52" s="174"/>
      <c r="I52" s="188"/>
      <c r="J52" s="188">
        <v>2</v>
      </c>
      <c r="K52" s="188"/>
      <c r="L52" s="188"/>
      <c r="M52" s="189">
        <v>3</v>
      </c>
      <c r="N52" s="189"/>
      <c r="O52" s="190">
        <v>3</v>
      </c>
      <c r="P52" s="191"/>
      <c r="Q52" s="192"/>
      <c r="R52" s="193">
        <v>0</v>
      </c>
      <c r="S52" s="194">
        <v>0</v>
      </c>
      <c r="T52" s="194"/>
      <c r="U52" s="234">
        <f t="shared" si="0"/>
        <v>12</v>
      </c>
      <c r="V52" s="235">
        <f>LOOKUP(B52,'peso entidad'!$B$5:$B$49,'peso entidad'!$E$5:$E$49)</f>
        <v>5</v>
      </c>
      <c r="W52" s="235">
        <f t="shared" si="1"/>
        <v>17</v>
      </c>
      <c r="X52" s="235">
        <f>VLOOKUP(D52,'peso proy'!E341:G706,3,FALSE)</f>
        <v>1</v>
      </c>
      <c r="Y52" s="235">
        <f t="shared" si="2"/>
        <v>15</v>
      </c>
      <c r="Z52" s="236">
        <f t="shared" si="3"/>
        <v>15</v>
      </c>
      <c r="AA52" s="228">
        <f t="shared" si="4"/>
        <v>3</v>
      </c>
      <c r="AB52" s="227">
        <v>46</v>
      </c>
    </row>
    <row r="53" spans="1:28" s="171" customFormat="1" ht="39" customHeight="1">
      <c r="A53" s="183" t="s">
        <v>461</v>
      </c>
      <c r="B53" s="183" t="s">
        <v>352</v>
      </c>
      <c r="C53" s="245">
        <v>742</v>
      </c>
      <c r="D53" s="246" t="s">
        <v>229</v>
      </c>
      <c r="E53" s="247">
        <v>387056726041</v>
      </c>
      <c r="F53" s="174"/>
      <c r="G53" s="174"/>
      <c r="H53" s="174">
        <v>1</v>
      </c>
      <c r="I53" s="188">
        <v>3</v>
      </c>
      <c r="J53" s="188"/>
      <c r="K53" s="188"/>
      <c r="L53" s="188"/>
      <c r="M53" s="189">
        <v>3</v>
      </c>
      <c r="N53" s="189"/>
      <c r="O53" s="190">
        <v>3</v>
      </c>
      <c r="P53" s="191"/>
      <c r="Q53" s="192"/>
      <c r="R53" s="193">
        <v>0</v>
      </c>
      <c r="S53" s="194"/>
      <c r="T53" s="194">
        <v>0</v>
      </c>
      <c r="U53" s="234">
        <f t="shared" si="0"/>
        <v>10</v>
      </c>
      <c r="V53" s="235">
        <f>LOOKUP(B53,'peso entidad'!$B$5:$B$49,'peso entidad'!$E$5:$E$49)</f>
        <v>5</v>
      </c>
      <c r="W53" s="235">
        <f t="shared" si="1"/>
        <v>15</v>
      </c>
      <c r="X53" s="235">
        <f>VLOOKUP(D53,'peso proy'!E42:G407,3,FALSE)</f>
        <v>5</v>
      </c>
      <c r="Y53" s="235">
        <f t="shared" si="2"/>
        <v>15</v>
      </c>
      <c r="Z53" s="236">
        <f t="shared" si="3"/>
        <v>15</v>
      </c>
      <c r="AA53" s="228">
        <f t="shared" si="4"/>
        <v>5</v>
      </c>
      <c r="AB53" s="227">
        <v>47</v>
      </c>
    </row>
    <row r="54" spans="1:28" s="171" customFormat="1" ht="39" customHeight="1">
      <c r="A54" s="183" t="s">
        <v>463</v>
      </c>
      <c r="B54" s="183" t="s">
        <v>371</v>
      </c>
      <c r="C54" s="245">
        <v>379</v>
      </c>
      <c r="D54" s="246" t="s">
        <v>1</v>
      </c>
      <c r="E54" s="247">
        <v>92130000000</v>
      </c>
      <c r="F54" s="174">
        <v>6</v>
      </c>
      <c r="G54" s="174"/>
      <c r="H54" s="174"/>
      <c r="I54" s="188">
        <v>3</v>
      </c>
      <c r="J54" s="188"/>
      <c r="K54" s="188"/>
      <c r="L54" s="188"/>
      <c r="M54" s="189"/>
      <c r="N54" s="189">
        <v>2</v>
      </c>
      <c r="O54" s="190">
        <v>3</v>
      </c>
      <c r="P54" s="191"/>
      <c r="Q54" s="192"/>
      <c r="R54" s="193">
        <v>0</v>
      </c>
      <c r="S54" s="194"/>
      <c r="T54" s="194">
        <v>0</v>
      </c>
      <c r="U54" s="234">
        <f t="shared" si="0"/>
        <v>14</v>
      </c>
      <c r="V54" s="235">
        <f>LOOKUP(B54,'peso entidad'!$B$5:$B$49,'peso entidad'!$E$5:$E$49)</f>
        <v>1</v>
      </c>
      <c r="W54" s="235">
        <f t="shared" si="1"/>
        <v>15</v>
      </c>
      <c r="X54" s="235">
        <f>VLOOKUP(D54,'peso proy'!E86:G451,3,FALSE)</f>
        <v>1</v>
      </c>
      <c r="Y54" s="235">
        <f t="shared" si="2"/>
        <v>15</v>
      </c>
      <c r="Z54" s="236">
        <f t="shared" si="3"/>
        <v>15</v>
      </c>
      <c r="AA54" s="228">
        <f t="shared" si="4"/>
        <v>1</v>
      </c>
      <c r="AB54" s="227">
        <v>48</v>
      </c>
    </row>
    <row r="55" spans="1:28" s="171" customFormat="1" ht="39" customHeight="1">
      <c r="A55" s="183" t="s">
        <v>70</v>
      </c>
      <c r="B55" s="183" t="s">
        <v>381</v>
      </c>
      <c r="C55" s="245">
        <v>714</v>
      </c>
      <c r="D55" s="246" t="s">
        <v>88</v>
      </c>
      <c r="E55" s="247">
        <v>58950978400</v>
      </c>
      <c r="F55" s="174">
        <v>6</v>
      </c>
      <c r="G55" s="174"/>
      <c r="H55" s="174"/>
      <c r="I55" s="188">
        <v>3</v>
      </c>
      <c r="J55" s="188"/>
      <c r="K55" s="188"/>
      <c r="L55" s="188"/>
      <c r="M55" s="189"/>
      <c r="N55" s="189">
        <v>2</v>
      </c>
      <c r="O55" s="190">
        <v>3</v>
      </c>
      <c r="P55" s="191"/>
      <c r="Q55" s="192"/>
      <c r="R55" s="193">
        <v>0</v>
      </c>
      <c r="S55" s="194"/>
      <c r="T55" s="194">
        <v>0</v>
      </c>
      <c r="U55" s="234">
        <f t="shared" si="0"/>
        <v>14</v>
      </c>
      <c r="V55" s="235">
        <f>LOOKUP(B55,'peso entidad'!$B$5:$B$49,'peso entidad'!$E$5:$E$49)</f>
        <v>0</v>
      </c>
      <c r="W55" s="235">
        <f t="shared" si="1"/>
        <v>14</v>
      </c>
      <c r="X55" s="235">
        <f>VLOOKUP(D55,'peso proy'!E190:G555,3,FALSE)</f>
        <v>1</v>
      </c>
      <c r="Y55" s="235">
        <f t="shared" si="2"/>
        <v>15</v>
      </c>
      <c r="Z55" s="236">
        <f t="shared" si="3"/>
        <v>15</v>
      </c>
      <c r="AA55" s="228">
        <f t="shared" si="4"/>
        <v>1</v>
      </c>
      <c r="AB55" s="227">
        <v>49</v>
      </c>
    </row>
    <row r="56" spans="1:28" s="171" customFormat="1" ht="39" customHeight="1">
      <c r="A56" s="183" t="s">
        <v>26</v>
      </c>
      <c r="B56" s="183" t="s">
        <v>380</v>
      </c>
      <c r="C56" s="245">
        <v>513</v>
      </c>
      <c r="D56" s="246" t="s">
        <v>36</v>
      </c>
      <c r="E56" s="247">
        <v>29221488062</v>
      </c>
      <c r="F56" s="174">
        <v>6</v>
      </c>
      <c r="G56" s="174"/>
      <c r="H56" s="174"/>
      <c r="I56" s="188">
        <v>3</v>
      </c>
      <c r="J56" s="188"/>
      <c r="K56" s="188"/>
      <c r="L56" s="188"/>
      <c r="M56" s="189"/>
      <c r="N56" s="189">
        <v>2</v>
      </c>
      <c r="O56" s="190">
        <v>3</v>
      </c>
      <c r="P56" s="191"/>
      <c r="Q56" s="192"/>
      <c r="R56" s="193">
        <v>0</v>
      </c>
      <c r="S56" s="194"/>
      <c r="T56" s="194">
        <v>0</v>
      </c>
      <c r="U56" s="234">
        <f t="shared" si="0"/>
        <v>14</v>
      </c>
      <c r="V56" s="235">
        <f>LOOKUP(B56,'peso entidad'!$B$5:$B$49,'peso entidad'!$E$5:$E$49)</f>
        <v>0</v>
      </c>
      <c r="W56" s="235">
        <f t="shared" si="1"/>
        <v>14</v>
      </c>
      <c r="X56" s="235">
        <f>VLOOKUP(D56,'peso proy'!E215:G580,3,FALSE)</f>
        <v>0</v>
      </c>
      <c r="Y56" s="235">
        <f t="shared" si="2"/>
        <v>14</v>
      </c>
      <c r="Z56" s="236">
        <f t="shared" si="3"/>
        <v>14</v>
      </c>
      <c r="AA56" s="228">
        <f t="shared" si="4"/>
        <v>0</v>
      </c>
      <c r="AB56" s="227">
        <v>50</v>
      </c>
    </row>
    <row r="57" spans="1:28" s="171" customFormat="1" ht="39" customHeight="1">
      <c r="A57" s="183" t="s">
        <v>461</v>
      </c>
      <c r="B57" s="183" t="s">
        <v>352</v>
      </c>
      <c r="C57" s="245">
        <v>760</v>
      </c>
      <c r="D57" s="246" t="s">
        <v>245</v>
      </c>
      <c r="E57" s="247">
        <v>81937216002</v>
      </c>
      <c r="F57" s="174"/>
      <c r="G57" s="174"/>
      <c r="H57" s="174">
        <v>1</v>
      </c>
      <c r="I57" s="188"/>
      <c r="J57" s="188"/>
      <c r="K57" s="188">
        <v>1</v>
      </c>
      <c r="L57" s="188"/>
      <c r="M57" s="189"/>
      <c r="N57" s="189">
        <v>2</v>
      </c>
      <c r="O57" s="190">
        <v>3</v>
      </c>
      <c r="P57" s="191"/>
      <c r="Q57" s="192">
        <v>2</v>
      </c>
      <c r="R57" s="193">
        <v>0</v>
      </c>
      <c r="S57" s="194">
        <v>2</v>
      </c>
      <c r="T57" s="194"/>
      <c r="U57" s="234">
        <f t="shared" si="0"/>
        <v>11</v>
      </c>
      <c r="V57" s="235">
        <f>LOOKUP(B57,'peso entidad'!$B$5:$B$49,'peso entidad'!$E$5:$E$49)</f>
        <v>5</v>
      </c>
      <c r="W57" s="235">
        <f t="shared" si="1"/>
        <v>16</v>
      </c>
      <c r="X57" s="235">
        <f>VLOOKUP(D57,'peso proy'!E325:G690,3,FALSE)</f>
        <v>1</v>
      </c>
      <c r="Y57" s="235">
        <f t="shared" si="2"/>
        <v>14</v>
      </c>
      <c r="Z57" s="236">
        <f t="shared" si="3"/>
        <v>14</v>
      </c>
      <c r="AA57" s="228">
        <f t="shared" si="4"/>
        <v>3</v>
      </c>
      <c r="AB57" s="227">
        <v>51</v>
      </c>
    </row>
    <row r="58" spans="1:28" s="171" customFormat="1" ht="39" customHeight="1">
      <c r="A58" s="183" t="s">
        <v>469</v>
      </c>
      <c r="B58" s="183" t="s">
        <v>374</v>
      </c>
      <c r="C58" s="245">
        <v>773</v>
      </c>
      <c r="D58" s="246" t="s">
        <v>259</v>
      </c>
      <c r="E58" s="247">
        <v>31579046888</v>
      </c>
      <c r="F58" s="174"/>
      <c r="G58" s="174">
        <v>4</v>
      </c>
      <c r="H58" s="174"/>
      <c r="I58" s="188">
        <v>3</v>
      </c>
      <c r="J58" s="188"/>
      <c r="K58" s="188"/>
      <c r="L58" s="188"/>
      <c r="M58" s="189"/>
      <c r="N58" s="189">
        <v>2</v>
      </c>
      <c r="O58" s="190">
        <v>3</v>
      </c>
      <c r="P58" s="191"/>
      <c r="Q58" s="192">
        <v>2</v>
      </c>
      <c r="R58" s="193">
        <v>0</v>
      </c>
      <c r="S58" s="194"/>
      <c r="T58" s="194">
        <v>0</v>
      </c>
      <c r="U58" s="234">
        <f t="shared" si="0"/>
        <v>14</v>
      </c>
      <c r="V58" s="235">
        <f>LOOKUP(B58,'peso entidad'!$B$5:$B$49,'peso entidad'!$E$5:$E$49)</f>
        <v>0</v>
      </c>
      <c r="W58" s="235">
        <f t="shared" si="1"/>
        <v>14</v>
      </c>
      <c r="X58" s="235">
        <f>VLOOKUP(D58,'peso proy'!E287:G652,3,FALSE)</f>
        <v>0</v>
      </c>
      <c r="Y58" s="235">
        <f t="shared" si="2"/>
        <v>14</v>
      </c>
      <c r="Z58" s="236">
        <f t="shared" si="3"/>
        <v>14</v>
      </c>
      <c r="AA58" s="228">
        <f t="shared" si="4"/>
        <v>0</v>
      </c>
      <c r="AB58" s="227">
        <v>52</v>
      </c>
    </row>
    <row r="59" spans="1:28" s="171" customFormat="1" ht="39" customHeight="1">
      <c r="A59" s="183" t="s">
        <v>465</v>
      </c>
      <c r="B59" s="183" t="s">
        <v>372</v>
      </c>
      <c r="C59" s="245">
        <v>4006</v>
      </c>
      <c r="D59" s="246" t="s">
        <v>175</v>
      </c>
      <c r="E59" s="247">
        <v>7322672977</v>
      </c>
      <c r="F59" s="174"/>
      <c r="G59" s="174"/>
      <c r="H59" s="174">
        <v>1</v>
      </c>
      <c r="I59" s="188">
        <v>3</v>
      </c>
      <c r="J59" s="188"/>
      <c r="K59" s="188"/>
      <c r="L59" s="188"/>
      <c r="M59" s="189">
        <v>3</v>
      </c>
      <c r="N59" s="189"/>
      <c r="O59" s="190">
        <v>3</v>
      </c>
      <c r="P59" s="191"/>
      <c r="Q59" s="192">
        <v>2</v>
      </c>
      <c r="R59" s="193"/>
      <c r="S59" s="194">
        <v>2</v>
      </c>
      <c r="T59" s="194"/>
      <c r="U59" s="234">
        <f t="shared" si="0"/>
        <v>14</v>
      </c>
      <c r="V59" s="235">
        <f>LOOKUP(B59,'peso entidad'!$B$5:$B$49,'peso entidad'!$E$5:$E$49)</f>
        <v>0</v>
      </c>
      <c r="W59" s="235">
        <f t="shared" si="1"/>
        <v>14</v>
      </c>
      <c r="X59" s="235">
        <f>VLOOKUP(D59,'peso proy'!E165:G530,3,FALSE)</f>
        <v>0</v>
      </c>
      <c r="Y59" s="235">
        <f t="shared" si="2"/>
        <v>14</v>
      </c>
      <c r="Z59" s="236">
        <f t="shared" si="3"/>
        <v>14</v>
      </c>
      <c r="AA59" s="228">
        <f t="shared" si="4"/>
        <v>0</v>
      </c>
      <c r="AB59" s="227">
        <v>53</v>
      </c>
    </row>
    <row r="60" spans="1:28" s="171" customFormat="1" ht="39" customHeight="1">
      <c r="A60" s="183" t="s">
        <v>15</v>
      </c>
      <c r="B60" s="183" t="s">
        <v>355</v>
      </c>
      <c r="C60" s="245">
        <v>804</v>
      </c>
      <c r="D60" s="246" t="s">
        <v>288</v>
      </c>
      <c r="E60" s="247">
        <v>48594470676</v>
      </c>
      <c r="F60" s="174"/>
      <c r="G60" s="174"/>
      <c r="H60" s="174">
        <v>1</v>
      </c>
      <c r="I60" s="188">
        <v>3</v>
      </c>
      <c r="J60" s="188"/>
      <c r="K60" s="188"/>
      <c r="L60" s="188"/>
      <c r="M60" s="189"/>
      <c r="N60" s="189">
        <v>2</v>
      </c>
      <c r="O60" s="190">
        <v>3</v>
      </c>
      <c r="P60" s="191"/>
      <c r="Q60" s="192">
        <v>2</v>
      </c>
      <c r="R60" s="193">
        <v>0</v>
      </c>
      <c r="S60" s="194"/>
      <c r="T60" s="194">
        <v>0</v>
      </c>
      <c r="U60" s="234">
        <f t="shared" si="0"/>
        <v>11</v>
      </c>
      <c r="V60" s="235">
        <f>LOOKUP(B60,'peso entidad'!$B$5:$B$49,'peso entidad'!$E$5:$E$49)</f>
        <v>5</v>
      </c>
      <c r="W60" s="235">
        <f t="shared" si="1"/>
        <v>16</v>
      </c>
      <c r="X60" s="235">
        <f>VLOOKUP(D60,'peso proy'!E134:G499,3,FALSE)</f>
        <v>1</v>
      </c>
      <c r="Y60" s="235">
        <f t="shared" si="2"/>
        <v>14</v>
      </c>
      <c r="Z60" s="236">
        <f t="shared" si="3"/>
        <v>14</v>
      </c>
      <c r="AA60" s="228">
        <f t="shared" si="4"/>
        <v>3</v>
      </c>
      <c r="AB60" s="227">
        <v>54</v>
      </c>
    </row>
    <row r="61" spans="1:28" s="171" customFormat="1" ht="39" customHeight="1">
      <c r="A61" s="183" t="s">
        <v>80</v>
      </c>
      <c r="B61" s="183" t="s">
        <v>361</v>
      </c>
      <c r="C61" s="245">
        <v>842</v>
      </c>
      <c r="D61" s="246" t="s">
        <v>324</v>
      </c>
      <c r="E61" s="247">
        <v>188444104235</v>
      </c>
      <c r="F61" s="174">
        <v>6</v>
      </c>
      <c r="G61" s="174"/>
      <c r="H61" s="174"/>
      <c r="I61" s="188"/>
      <c r="J61" s="188"/>
      <c r="K61" s="188">
        <v>1</v>
      </c>
      <c r="L61" s="188"/>
      <c r="M61" s="189">
        <v>3</v>
      </c>
      <c r="N61" s="189"/>
      <c r="O61" s="190">
        <v>3</v>
      </c>
      <c r="P61" s="191"/>
      <c r="Q61" s="192"/>
      <c r="R61" s="193">
        <v>0</v>
      </c>
      <c r="S61" s="194"/>
      <c r="T61" s="194">
        <v>0</v>
      </c>
      <c r="U61" s="234">
        <f t="shared" si="0"/>
        <v>13</v>
      </c>
      <c r="V61" s="235">
        <f>LOOKUP(B61,'peso entidad'!$B$5:$B$49,'peso entidad'!$E$5:$E$49)</f>
        <v>1</v>
      </c>
      <c r="W61" s="235">
        <f t="shared" si="1"/>
        <v>14</v>
      </c>
      <c r="X61" s="235">
        <f>VLOOKUP(D61,'peso proy'!E289:G654,3,FALSE)</f>
        <v>1</v>
      </c>
      <c r="Y61" s="235">
        <f t="shared" si="2"/>
        <v>14</v>
      </c>
      <c r="Z61" s="236">
        <f t="shared" si="3"/>
        <v>14</v>
      </c>
      <c r="AA61" s="228">
        <f t="shared" si="4"/>
        <v>1</v>
      </c>
      <c r="AB61" s="227">
        <v>55</v>
      </c>
    </row>
    <row r="62" spans="1:28" s="171" customFormat="1" ht="39" customHeight="1">
      <c r="A62" s="183" t="s">
        <v>475</v>
      </c>
      <c r="B62" s="183" t="s">
        <v>340</v>
      </c>
      <c r="C62" s="245">
        <v>894</v>
      </c>
      <c r="D62" s="246" t="s">
        <v>123</v>
      </c>
      <c r="E62" s="247">
        <v>220387079620</v>
      </c>
      <c r="F62" s="174"/>
      <c r="G62" s="174"/>
      <c r="H62" s="174">
        <v>1</v>
      </c>
      <c r="I62" s="188"/>
      <c r="J62" s="188">
        <v>2</v>
      </c>
      <c r="K62" s="188"/>
      <c r="L62" s="188"/>
      <c r="M62" s="189">
        <v>3</v>
      </c>
      <c r="N62" s="189"/>
      <c r="O62" s="190">
        <v>3</v>
      </c>
      <c r="P62" s="191"/>
      <c r="Q62" s="192"/>
      <c r="R62" s="193">
        <v>0</v>
      </c>
      <c r="S62" s="194">
        <v>2</v>
      </c>
      <c r="T62" s="194"/>
      <c r="U62" s="234">
        <f t="shared" si="0"/>
        <v>11</v>
      </c>
      <c r="V62" s="235">
        <f>LOOKUP(B62,'peso entidad'!$B$5:$B$49,'peso entidad'!$E$5:$E$49)</f>
        <v>5</v>
      </c>
      <c r="W62" s="235">
        <f t="shared" si="1"/>
        <v>16</v>
      </c>
      <c r="X62" s="235">
        <f>VLOOKUP(D62,'peso proy'!E254:G619,3,FALSE)</f>
        <v>1</v>
      </c>
      <c r="Y62" s="235">
        <f t="shared" si="2"/>
        <v>14</v>
      </c>
      <c r="Z62" s="236">
        <f t="shared" si="3"/>
        <v>14</v>
      </c>
      <c r="AA62" s="228">
        <f t="shared" si="4"/>
        <v>3</v>
      </c>
      <c r="AB62" s="227">
        <v>56</v>
      </c>
    </row>
    <row r="63" spans="1:28" s="171" customFormat="1" ht="39" customHeight="1">
      <c r="A63" s="183" t="s">
        <v>61</v>
      </c>
      <c r="B63" s="183" t="s">
        <v>350</v>
      </c>
      <c r="C63" s="245">
        <v>692</v>
      </c>
      <c r="D63" s="246" t="s">
        <v>62</v>
      </c>
      <c r="E63" s="247">
        <v>13719458141</v>
      </c>
      <c r="F63" s="174">
        <v>6</v>
      </c>
      <c r="G63" s="174"/>
      <c r="H63" s="174"/>
      <c r="I63" s="188">
        <v>3</v>
      </c>
      <c r="J63" s="188"/>
      <c r="K63" s="188"/>
      <c r="L63" s="188"/>
      <c r="M63" s="189"/>
      <c r="N63" s="189">
        <v>2</v>
      </c>
      <c r="O63" s="190">
        <v>3</v>
      </c>
      <c r="P63" s="191"/>
      <c r="Q63" s="192"/>
      <c r="R63" s="193">
        <v>0</v>
      </c>
      <c r="S63" s="194"/>
      <c r="T63" s="194">
        <v>0</v>
      </c>
      <c r="U63" s="234">
        <f t="shared" si="0"/>
        <v>14</v>
      </c>
      <c r="V63" s="235">
        <f>LOOKUP(B63,'peso entidad'!$B$5:$B$49,'peso entidad'!$E$5:$E$49)</f>
        <v>0</v>
      </c>
      <c r="W63" s="235">
        <f t="shared" si="1"/>
        <v>14</v>
      </c>
      <c r="X63" s="235">
        <f>VLOOKUP(D63,'peso proy'!E133:G498,3,FALSE)</f>
        <v>0</v>
      </c>
      <c r="Y63" s="235">
        <f t="shared" si="2"/>
        <v>14</v>
      </c>
      <c r="Z63" s="236">
        <f t="shared" si="3"/>
        <v>14</v>
      </c>
      <c r="AA63" s="228">
        <f t="shared" si="4"/>
        <v>0</v>
      </c>
      <c r="AB63" s="227">
        <v>57</v>
      </c>
    </row>
    <row r="64" spans="1:28" s="171" customFormat="1" ht="39" customHeight="1">
      <c r="A64" s="183" t="s">
        <v>87</v>
      </c>
      <c r="B64" s="183" t="s">
        <v>369</v>
      </c>
      <c r="C64" s="245">
        <v>731</v>
      </c>
      <c r="D64" s="246" t="s">
        <v>218</v>
      </c>
      <c r="E64" s="247">
        <v>15324120948</v>
      </c>
      <c r="F64" s="174">
        <v>6</v>
      </c>
      <c r="G64" s="174"/>
      <c r="H64" s="174"/>
      <c r="I64" s="188"/>
      <c r="J64" s="188">
        <v>2</v>
      </c>
      <c r="K64" s="188"/>
      <c r="L64" s="188"/>
      <c r="M64" s="189">
        <v>3</v>
      </c>
      <c r="N64" s="189"/>
      <c r="O64" s="190">
        <v>3</v>
      </c>
      <c r="P64" s="191"/>
      <c r="Q64" s="192"/>
      <c r="R64" s="193">
        <v>0</v>
      </c>
      <c r="S64" s="194"/>
      <c r="T64" s="194">
        <v>0</v>
      </c>
      <c r="U64" s="234">
        <f t="shared" si="0"/>
        <v>14</v>
      </c>
      <c r="V64" s="235">
        <f>LOOKUP(B64,'peso entidad'!$B$5:$B$49,'peso entidad'!$E$5:$E$49)</f>
        <v>0</v>
      </c>
      <c r="W64" s="235">
        <f t="shared" si="1"/>
        <v>14</v>
      </c>
      <c r="X64" s="235">
        <f>VLOOKUP(D64,'peso proy'!E114:G479,3,FALSE)</f>
        <v>0</v>
      </c>
      <c r="Y64" s="235">
        <f t="shared" si="2"/>
        <v>14</v>
      </c>
      <c r="Z64" s="236">
        <f t="shared" si="3"/>
        <v>14</v>
      </c>
      <c r="AA64" s="228">
        <f t="shared" si="4"/>
        <v>0</v>
      </c>
      <c r="AB64" s="227">
        <v>58</v>
      </c>
    </row>
    <row r="65" spans="1:28" s="171" customFormat="1" ht="39" customHeight="1">
      <c r="A65" s="183" t="s">
        <v>479</v>
      </c>
      <c r="B65" s="183" t="s">
        <v>379</v>
      </c>
      <c r="C65" s="245">
        <v>822</v>
      </c>
      <c r="D65" s="246" t="s">
        <v>305</v>
      </c>
      <c r="E65" s="247">
        <v>35344640595</v>
      </c>
      <c r="F65" s="174">
        <v>6</v>
      </c>
      <c r="G65" s="174"/>
      <c r="H65" s="174"/>
      <c r="I65" s="188">
        <v>3</v>
      </c>
      <c r="J65" s="188"/>
      <c r="K65" s="188"/>
      <c r="L65" s="188"/>
      <c r="M65" s="189"/>
      <c r="N65" s="189">
        <v>2</v>
      </c>
      <c r="O65" s="190">
        <v>3</v>
      </c>
      <c r="P65" s="191"/>
      <c r="Q65" s="192"/>
      <c r="R65" s="193">
        <v>0</v>
      </c>
      <c r="S65" s="194"/>
      <c r="T65" s="194">
        <v>0</v>
      </c>
      <c r="U65" s="234">
        <f t="shared" si="0"/>
        <v>14</v>
      </c>
      <c r="V65" s="235">
        <f>LOOKUP(B65,'peso entidad'!$B$5:$B$49,'peso entidad'!$E$5:$E$49)</f>
        <v>0</v>
      </c>
      <c r="W65" s="235">
        <f t="shared" si="1"/>
        <v>14</v>
      </c>
      <c r="X65" s="235">
        <f>VLOOKUP(D65,'peso proy'!E29:G394,3,FALSE)</f>
        <v>0</v>
      </c>
      <c r="Y65" s="235">
        <f t="shared" si="2"/>
        <v>14</v>
      </c>
      <c r="Z65" s="236">
        <f t="shared" si="3"/>
        <v>14</v>
      </c>
      <c r="AA65" s="228">
        <f t="shared" si="4"/>
        <v>0</v>
      </c>
      <c r="AB65" s="227">
        <v>59</v>
      </c>
    </row>
    <row r="66" spans="1:28" s="171" customFormat="1" ht="39" customHeight="1">
      <c r="A66" s="183" t="s">
        <v>83</v>
      </c>
      <c r="B66" s="183" t="s">
        <v>357</v>
      </c>
      <c r="C66" s="245">
        <v>710</v>
      </c>
      <c r="D66" s="246" t="s">
        <v>84</v>
      </c>
      <c r="E66" s="247">
        <v>30806771033</v>
      </c>
      <c r="F66" s="174">
        <v>6</v>
      </c>
      <c r="G66" s="174"/>
      <c r="H66" s="174"/>
      <c r="I66" s="188">
        <v>3</v>
      </c>
      <c r="J66" s="188"/>
      <c r="K66" s="188"/>
      <c r="L66" s="188"/>
      <c r="M66" s="189"/>
      <c r="N66" s="189">
        <v>2</v>
      </c>
      <c r="O66" s="190">
        <v>3</v>
      </c>
      <c r="P66" s="191"/>
      <c r="Q66" s="192"/>
      <c r="R66" s="193">
        <v>0</v>
      </c>
      <c r="S66" s="194"/>
      <c r="T66" s="194">
        <v>0</v>
      </c>
      <c r="U66" s="234">
        <f t="shared" si="0"/>
        <v>14</v>
      </c>
      <c r="V66" s="235">
        <f>LOOKUP(B66,'peso entidad'!$B$5:$B$49,'peso entidad'!$E$5:$E$49)</f>
        <v>0</v>
      </c>
      <c r="W66" s="235">
        <f t="shared" si="1"/>
        <v>14</v>
      </c>
      <c r="X66" s="235">
        <f>VLOOKUP(D66,'peso proy'!E220:G585,3,FALSE)</f>
        <v>0</v>
      </c>
      <c r="Y66" s="235">
        <f t="shared" si="2"/>
        <v>14</v>
      </c>
      <c r="Z66" s="236">
        <f t="shared" si="3"/>
        <v>14</v>
      </c>
      <c r="AA66" s="228">
        <f t="shared" si="4"/>
        <v>0</v>
      </c>
      <c r="AB66" s="227">
        <v>60</v>
      </c>
    </row>
    <row r="67" spans="1:28" s="171" customFormat="1" ht="39" customHeight="1">
      <c r="A67" s="183" t="s">
        <v>452</v>
      </c>
      <c r="B67" s="183" t="s">
        <v>377</v>
      </c>
      <c r="C67" s="245">
        <v>74</v>
      </c>
      <c r="D67" s="246" t="s">
        <v>453</v>
      </c>
      <c r="E67" s="247">
        <v>2797221380</v>
      </c>
      <c r="F67" s="174">
        <v>6</v>
      </c>
      <c r="G67" s="174"/>
      <c r="H67" s="174"/>
      <c r="I67" s="188">
        <v>3</v>
      </c>
      <c r="J67" s="188"/>
      <c r="K67" s="188"/>
      <c r="L67" s="188"/>
      <c r="M67" s="189"/>
      <c r="N67" s="189">
        <v>2</v>
      </c>
      <c r="O67" s="190">
        <v>3</v>
      </c>
      <c r="P67" s="191"/>
      <c r="Q67" s="192"/>
      <c r="R67" s="193">
        <v>0</v>
      </c>
      <c r="S67" s="194"/>
      <c r="T67" s="194">
        <v>0</v>
      </c>
      <c r="U67" s="234">
        <f t="shared" si="0"/>
        <v>14</v>
      </c>
      <c r="V67" s="235">
        <f>LOOKUP(B67,'peso entidad'!$B$5:$B$49,'peso entidad'!$E$5:$E$49)</f>
        <v>0</v>
      </c>
      <c r="W67" s="235">
        <f t="shared" si="1"/>
        <v>14</v>
      </c>
      <c r="X67" s="235">
        <f>VLOOKUP(D67,'peso proy'!E206:G571,3,FALSE)</f>
        <v>0</v>
      </c>
      <c r="Y67" s="235">
        <f t="shared" si="2"/>
        <v>14</v>
      </c>
      <c r="Z67" s="236">
        <f t="shared" si="3"/>
        <v>14</v>
      </c>
      <c r="AA67" s="228">
        <f t="shared" si="4"/>
        <v>0</v>
      </c>
      <c r="AB67" s="227">
        <v>61</v>
      </c>
    </row>
    <row r="68" spans="1:28" s="171" customFormat="1" ht="39" customHeight="1">
      <c r="A68" s="183" t="s">
        <v>85</v>
      </c>
      <c r="B68" s="183" t="s">
        <v>347</v>
      </c>
      <c r="C68" s="245">
        <v>734</v>
      </c>
      <c r="D68" s="246" t="s">
        <v>221</v>
      </c>
      <c r="E68" s="247">
        <v>12680458389</v>
      </c>
      <c r="F68" s="174">
        <v>6</v>
      </c>
      <c r="G68" s="174"/>
      <c r="H68" s="174"/>
      <c r="I68" s="188">
        <v>3</v>
      </c>
      <c r="J68" s="188"/>
      <c r="K68" s="188"/>
      <c r="L68" s="188"/>
      <c r="M68" s="189"/>
      <c r="N68" s="189">
        <v>2</v>
      </c>
      <c r="O68" s="190">
        <v>3</v>
      </c>
      <c r="P68" s="191"/>
      <c r="Q68" s="192"/>
      <c r="R68" s="193">
        <v>0</v>
      </c>
      <c r="S68" s="194"/>
      <c r="T68" s="194">
        <v>0</v>
      </c>
      <c r="U68" s="234">
        <f t="shared" si="0"/>
        <v>14</v>
      </c>
      <c r="V68" s="235">
        <f>LOOKUP(B68,'peso entidad'!$B$5:$B$49,'peso entidad'!$E$5:$E$49)</f>
        <v>0</v>
      </c>
      <c r="W68" s="235">
        <f t="shared" si="1"/>
        <v>14</v>
      </c>
      <c r="X68" s="235">
        <f>VLOOKUP(D68,'peso proy'!E80:G445,3,FALSE)</f>
        <v>0</v>
      </c>
      <c r="Y68" s="235">
        <f t="shared" si="2"/>
        <v>14</v>
      </c>
      <c r="Z68" s="236">
        <f t="shared" si="3"/>
        <v>14</v>
      </c>
      <c r="AA68" s="228">
        <f t="shared" si="4"/>
        <v>0</v>
      </c>
      <c r="AB68" s="227">
        <v>62</v>
      </c>
    </row>
    <row r="69" spans="1:28" s="171" customFormat="1" ht="39" customHeight="1">
      <c r="A69" s="183" t="s">
        <v>422</v>
      </c>
      <c r="B69" s="183" t="s">
        <v>341</v>
      </c>
      <c r="C69" s="245">
        <v>8</v>
      </c>
      <c r="D69" s="249" t="s">
        <v>425</v>
      </c>
      <c r="E69" s="250">
        <v>7558389833</v>
      </c>
      <c r="F69" s="174">
        <v>6</v>
      </c>
      <c r="G69" s="196"/>
      <c r="H69" s="174"/>
      <c r="I69" s="188"/>
      <c r="J69" s="188"/>
      <c r="K69" s="188">
        <v>1</v>
      </c>
      <c r="L69" s="188"/>
      <c r="M69" s="189">
        <v>3</v>
      </c>
      <c r="N69" s="189"/>
      <c r="O69" s="190">
        <v>3</v>
      </c>
      <c r="P69" s="191"/>
      <c r="Q69" s="192"/>
      <c r="R69" s="193">
        <v>0</v>
      </c>
      <c r="S69" s="194"/>
      <c r="T69" s="194">
        <v>0</v>
      </c>
      <c r="U69" s="234">
        <f t="shared" si="0"/>
        <v>13</v>
      </c>
      <c r="V69" s="235">
        <f>LOOKUP(B69,'peso entidad'!$B$5:$B$49,'peso entidad'!$E$5:$E$49)</f>
        <v>0</v>
      </c>
      <c r="W69" s="235">
        <f t="shared" si="1"/>
        <v>13</v>
      </c>
      <c r="X69" s="235">
        <f>VLOOKUP(D69,'peso proy'!E361:G726,3,FALSE)</f>
        <v>0</v>
      </c>
      <c r="Y69" s="235">
        <f t="shared" si="2"/>
        <v>13</v>
      </c>
      <c r="Z69" s="236">
        <f t="shared" si="3"/>
        <v>13</v>
      </c>
      <c r="AA69" s="228">
        <f t="shared" si="4"/>
        <v>0</v>
      </c>
      <c r="AB69" s="227">
        <v>63</v>
      </c>
    </row>
    <row r="70" spans="1:28" s="171" customFormat="1" ht="39" customHeight="1">
      <c r="A70" s="183" t="s">
        <v>29</v>
      </c>
      <c r="B70" s="185" t="s">
        <v>362</v>
      </c>
      <c r="C70" s="246">
        <v>656</v>
      </c>
      <c r="D70" s="246" t="s">
        <v>50</v>
      </c>
      <c r="E70" s="247">
        <v>10941750093</v>
      </c>
      <c r="F70" s="174">
        <v>6</v>
      </c>
      <c r="G70" s="174"/>
      <c r="H70" s="174"/>
      <c r="I70" s="188"/>
      <c r="J70" s="188">
        <v>2</v>
      </c>
      <c r="K70" s="188"/>
      <c r="L70" s="188"/>
      <c r="M70" s="189"/>
      <c r="N70" s="189">
        <v>2</v>
      </c>
      <c r="O70" s="190">
        <v>3</v>
      </c>
      <c r="P70" s="191"/>
      <c r="Q70" s="192"/>
      <c r="R70" s="193">
        <v>0</v>
      </c>
      <c r="S70" s="194"/>
      <c r="T70" s="194">
        <v>0</v>
      </c>
      <c r="U70" s="234">
        <f t="shared" si="0"/>
        <v>13</v>
      </c>
      <c r="V70" s="235">
        <f>LOOKUP(B70,'peso entidad'!$B$5:$B$49,'peso entidad'!$E$5:$E$49)</f>
        <v>0</v>
      </c>
      <c r="W70" s="235">
        <f t="shared" si="1"/>
        <v>13</v>
      </c>
      <c r="X70" s="235">
        <f>VLOOKUP(D70,'peso proy'!E328:G693,3,FALSE)</f>
        <v>0</v>
      </c>
      <c r="Y70" s="235">
        <f t="shared" si="2"/>
        <v>13</v>
      </c>
      <c r="Z70" s="236">
        <f t="shared" si="3"/>
        <v>13</v>
      </c>
      <c r="AA70" s="228">
        <f t="shared" si="4"/>
        <v>0</v>
      </c>
      <c r="AB70" s="227">
        <v>64</v>
      </c>
    </row>
    <row r="71" spans="1:28" s="171" customFormat="1" ht="39" customHeight="1">
      <c r="A71" s="183" t="s">
        <v>97</v>
      </c>
      <c r="B71" s="183" t="s">
        <v>346</v>
      </c>
      <c r="C71" s="245">
        <v>883</v>
      </c>
      <c r="D71" s="246" t="s">
        <v>112</v>
      </c>
      <c r="E71" s="247">
        <v>264032925700</v>
      </c>
      <c r="F71" s="174"/>
      <c r="G71" s="174"/>
      <c r="H71" s="174">
        <v>1</v>
      </c>
      <c r="I71" s="188">
        <v>3</v>
      </c>
      <c r="J71" s="188"/>
      <c r="K71" s="188"/>
      <c r="L71" s="188"/>
      <c r="M71" s="189">
        <v>3</v>
      </c>
      <c r="N71" s="189"/>
      <c r="O71" s="190">
        <v>3</v>
      </c>
      <c r="P71" s="191"/>
      <c r="Q71" s="192"/>
      <c r="R71" s="193">
        <v>0</v>
      </c>
      <c r="S71" s="194"/>
      <c r="T71" s="194">
        <v>0</v>
      </c>
      <c r="U71" s="234">
        <f aca="true" t="shared" si="5" ref="U71:U134">SUM(F71:T71)</f>
        <v>10</v>
      </c>
      <c r="V71" s="235">
        <f>LOOKUP(B71,'peso entidad'!$B$5:$B$49,'peso entidad'!$E$5:$E$49)</f>
        <v>5</v>
      </c>
      <c r="W71" s="235">
        <f aca="true" t="shared" si="6" ref="W71:W134">SUM(U71:V71)</f>
        <v>15</v>
      </c>
      <c r="X71" s="235">
        <f>VLOOKUP(D71,'peso proy'!E345:G710,3,FALSE)</f>
        <v>1</v>
      </c>
      <c r="Y71" s="235">
        <f aca="true" t="shared" si="7" ref="Y71:Y134">ROUNDUP(AVERAGE(V71,X71),0)+U71</f>
        <v>13</v>
      </c>
      <c r="Z71" s="236">
        <f aca="true" t="shared" si="8" ref="Z71:Z134">IF(X71=0,U71,Y71)</f>
        <v>13</v>
      </c>
      <c r="AA71" s="228">
        <f aca="true" t="shared" si="9" ref="AA71:AA134">+Z71-U71</f>
        <v>3</v>
      </c>
      <c r="AB71" s="227">
        <v>65</v>
      </c>
    </row>
    <row r="72" spans="1:28" s="171" customFormat="1" ht="39" customHeight="1">
      <c r="A72" s="183" t="s">
        <v>475</v>
      </c>
      <c r="B72" s="183" t="s">
        <v>340</v>
      </c>
      <c r="C72" s="245">
        <v>905</v>
      </c>
      <c r="D72" s="246" t="s">
        <v>130</v>
      </c>
      <c r="E72" s="247">
        <v>132977679000</v>
      </c>
      <c r="F72" s="174"/>
      <c r="G72" s="174"/>
      <c r="H72" s="174">
        <v>1</v>
      </c>
      <c r="I72" s="188"/>
      <c r="J72" s="188"/>
      <c r="K72" s="188">
        <v>1</v>
      </c>
      <c r="L72" s="188"/>
      <c r="M72" s="189">
        <v>3</v>
      </c>
      <c r="N72" s="189"/>
      <c r="O72" s="190">
        <v>3</v>
      </c>
      <c r="P72" s="191"/>
      <c r="Q72" s="192"/>
      <c r="R72" s="193">
        <v>0</v>
      </c>
      <c r="S72" s="194">
        <v>2</v>
      </c>
      <c r="T72" s="194"/>
      <c r="U72" s="234">
        <f t="shared" si="5"/>
        <v>10</v>
      </c>
      <c r="V72" s="235">
        <f>LOOKUP(B72,'peso entidad'!$B$5:$B$49,'peso entidad'!$E$5:$E$49)</f>
        <v>5</v>
      </c>
      <c r="W72" s="235">
        <f t="shared" si="6"/>
        <v>15</v>
      </c>
      <c r="X72" s="235">
        <f>VLOOKUP(D72,'peso proy'!E148:G513,3,FALSE)</f>
        <v>1</v>
      </c>
      <c r="Y72" s="235">
        <f t="shared" si="7"/>
        <v>13</v>
      </c>
      <c r="Z72" s="236">
        <f t="shared" si="8"/>
        <v>13</v>
      </c>
      <c r="AA72" s="228">
        <f t="shared" si="9"/>
        <v>3</v>
      </c>
      <c r="AB72" s="227">
        <v>66</v>
      </c>
    </row>
    <row r="73" spans="1:28" s="171" customFormat="1" ht="39" customHeight="1">
      <c r="A73" s="183" t="s">
        <v>473</v>
      </c>
      <c r="B73" s="183" t="s">
        <v>349</v>
      </c>
      <c r="C73" s="245">
        <v>232</v>
      </c>
      <c r="D73" s="246" t="s">
        <v>474</v>
      </c>
      <c r="E73" s="247">
        <v>378093530017</v>
      </c>
      <c r="F73" s="174"/>
      <c r="G73" s="174"/>
      <c r="H73" s="174">
        <v>1</v>
      </c>
      <c r="I73" s="188"/>
      <c r="J73" s="188">
        <v>2</v>
      </c>
      <c r="K73" s="188"/>
      <c r="L73" s="188"/>
      <c r="M73" s="189"/>
      <c r="N73" s="189">
        <v>2</v>
      </c>
      <c r="O73" s="190">
        <v>3</v>
      </c>
      <c r="P73" s="191"/>
      <c r="Q73" s="192"/>
      <c r="R73" s="193">
        <v>0</v>
      </c>
      <c r="S73" s="194"/>
      <c r="T73" s="194">
        <v>0</v>
      </c>
      <c r="U73" s="234">
        <f t="shared" si="5"/>
        <v>8</v>
      </c>
      <c r="V73" s="235">
        <f>LOOKUP(B73,'peso entidad'!$B$5:$B$49,'peso entidad'!$E$5:$E$49)</f>
        <v>5</v>
      </c>
      <c r="W73" s="235">
        <f t="shared" si="6"/>
        <v>13</v>
      </c>
      <c r="X73" s="235">
        <f>VLOOKUP(D73,'peso proy'!E193:G558,3,FALSE)</f>
        <v>5</v>
      </c>
      <c r="Y73" s="235">
        <f t="shared" si="7"/>
        <v>13</v>
      </c>
      <c r="Z73" s="236">
        <f t="shared" si="8"/>
        <v>13</v>
      </c>
      <c r="AA73" s="228">
        <f t="shared" si="9"/>
        <v>5</v>
      </c>
      <c r="AB73" s="227">
        <v>67</v>
      </c>
    </row>
    <row r="74" spans="1:28" s="171" customFormat="1" ht="39" customHeight="1">
      <c r="A74" s="183" t="s">
        <v>477</v>
      </c>
      <c r="B74" s="183" t="s">
        <v>368</v>
      </c>
      <c r="C74" s="245">
        <v>326</v>
      </c>
      <c r="D74" s="246" t="s">
        <v>484</v>
      </c>
      <c r="E74" s="247">
        <v>115055000000</v>
      </c>
      <c r="F74" s="174">
        <v>6</v>
      </c>
      <c r="G74" s="174"/>
      <c r="H74" s="174"/>
      <c r="I74" s="188"/>
      <c r="J74" s="188"/>
      <c r="K74" s="188">
        <v>1</v>
      </c>
      <c r="L74" s="188"/>
      <c r="M74" s="189"/>
      <c r="N74" s="189">
        <v>2</v>
      </c>
      <c r="O74" s="190">
        <v>3</v>
      </c>
      <c r="P74" s="191"/>
      <c r="Q74" s="192"/>
      <c r="R74" s="193">
        <v>0</v>
      </c>
      <c r="S74" s="194"/>
      <c r="T74" s="194">
        <v>0</v>
      </c>
      <c r="U74" s="234">
        <f t="shared" si="5"/>
        <v>12</v>
      </c>
      <c r="V74" s="235">
        <f>LOOKUP(B74,'peso entidad'!$B$5:$B$49,'peso entidad'!$E$5:$E$49)</f>
        <v>1</v>
      </c>
      <c r="W74" s="235">
        <f t="shared" si="6"/>
        <v>13</v>
      </c>
      <c r="X74" s="235">
        <f>VLOOKUP(D74,'peso proy'!E70:G435,3,FALSE)</f>
        <v>1</v>
      </c>
      <c r="Y74" s="235">
        <f t="shared" si="7"/>
        <v>13</v>
      </c>
      <c r="Z74" s="236">
        <f t="shared" si="8"/>
        <v>13</v>
      </c>
      <c r="AA74" s="228">
        <f t="shared" si="9"/>
        <v>1</v>
      </c>
      <c r="AB74" s="227">
        <v>68</v>
      </c>
    </row>
    <row r="75" spans="1:28" s="171" customFormat="1" ht="39" customHeight="1">
      <c r="A75" s="183" t="s">
        <v>70</v>
      </c>
      <c r="B75" s="183" t="s">
        <v>381</v>
      </c>
      <c r="C75" s="245">
        <v>705</v>
      </c>
      <c r="D75" s="246" t="s">
        <v>79</v>
      </c>
      <c r="E75" s="247">
        <v>44477294833</v>
      </c>
      <c r="F75" s="174">
        <v>6</v>
      </c>
      <c r="G75" s="174"/>
      <c r="H75" s="174"/>
      <c r="I75" s="188"/>
      <c r="J75" s="188"/>
      <c r="K75" s="188">
        <v>1</v>
      </c>
      <c r="L75" s="188"/>
      <c r="M75" s="189"/>
      <c r="N75" s="189">
        <v>2</v>
      </c>
      <c r="O75" s="190">
        <v>3</v>
      </c>
      <c r="P75" s="191"/>
      <c r="Q75" s="192"/>
      <c r="R75" s="193">
        <v>0</v>
      </c>
      <c r="S75" s="194"/>
      <c r="T75" s="194">
        <v>0</v>
      </c>
      <c r="U75" s="234">
        <f t="shared" si="5"/>
        <v>12</v>
      </c>
      <c r="V75" s="235">
        <f>LOOKUP(B75,'peso entidad'!$B$5:$B$49,'peso entidad'!$E$5:$E$49)</f>
        <v>0</v>
      </c>
      <c r="W75" s="235">
        <f t="shared" si="6"/>
        <v>12</v>
      </c>
      <c r="X75" s="235">
        <f>VLOOKUP(D75,'peso proy'!E225:G590,3,FALSE)</f>
        <v>1</v>
      </c>
      <c r="Y75" s="235">
        <f t="shared" si="7"/>
        <v>13</v>
      </c>
      <c r="Z75" s="236">
        <f t="shared" si="8"/>
        <v>13</v>
      </c>
      <c r="AA75" s="228">
        <f t="shared" si="9"/>
        <v>1</v>
      </c>
      <c r="AB75" s="227">
        <v>69</v>
      </c>
    </row>
    <row r="76" spans="1:28" s="171" customFormat="1" ht="39" customHeight="1">
      <c r="A76" s="183" t="s">
        <v>461</v>
      </c>
      <c r="B76" s="183" t="s">
        <v>352</v>
      </c>
      <c r="C76" s="245">
        <v>764</v>
      </c>
      <c r="D76" s="246" t="s">
        <v>249</v>
      </c>
      <c r="E76" s="247">
        <v>10422751767</v>
      </c>
      <c r="F76" s="174"/>
      <c r="G76" s="174"/>
      <c r="H76" s="174">
        <v>1</v>
      </c>
      <c r="I76" s="188"/>
      <c r="J76" s="188">
        <v>2</v>
      </c>
      <c r="K76" s="188"/>
      <c r="L76" s="188"/>
      <c r="M76" s="189">
        <v>3</v>
      </c>
      <c r="N76" s="189"/>
      <c r="O76" s="190">
        <v>3</v>
      </c>
      <c r="P76" s="191"/>
      <c r="Q76" s="192">
        <v>2</v>
      </c>
      <c r="R76" s="193">
        <v>0</v>
      </c>
      <c r="S76" s="194">
        <v>2</v>
      </c>
      <c r="T76" s="194"/>
      <c r="U76" s="234">
        <f t="shared" si="5"/>
        <v>13</v>
      </c>
      <c r="V76" s="235">
        <f>LOOKUP(B76,'peso entidad'!$B$5:$B$49,'peso entidad'!$E$5:$E$49)</f>
        <v>5</v>
      </c>
      <c r="W76" s="235">
        <f t="shared" si="6"/>
        <v>18</v>
      </c>
      <c r="X76" s="235">
        <f>VLOOKUP(D76,'peso proy'!E250:G615,3,FALSE)</f>
        <v>0</v>
      </c>
      <c r="Y76" s="235">
        <f t="shared" si="7"/>
        <v>16</v>
      </c>
      <c r="Z76" s="236">
        <f t="shared" si="8"/>
        <v>13</v>
      </c>
      <c r="AA76" s="228">
        <f t="shared" si="9"/>
        <v>0</v>
      </c>
      <c r="AB76" s="227">
        <v>70</v>
      </c>
    </row>
    <row r="77" spans="1:28" s="171" customFormat="1" ht="39" customHeight="1">
      <c r="A77" s="183" t="s">
        <v>431</v>
      </c>
      <c r="B77" s="183" t="s">
        <v>353</v>
      </c>
      <c r="C77" s="245">
        <v>70</v>
      </c>
      <c r="D77" s="246" t="s">
        <v>449</v>
      </c>
      <c r="E77" s="247">
        <v>150000000000</v>
      </c>
      <c r="F77" s="174"/>
      <c r="G77" s="174"/>
      <c r="H77" s="174">
        <v>1</v>
      </c>
      <c r="I77" s="188">
        <v>3</v>
      </c>
      <c r="J77" s="188"/>
      <c r="K77" s="188"/>
      <c r="L77" s="188"/>
      <c r="M77" s="189">
        <v>3</v>
      </c>
      <c r="N77" s="189"/>
      <c r="O77" s="190">
        <v>3</v>
      </c>
      <c r="P77" s="191"/>
      <c r="Q77" s="192"/>
      <c r="R77" s="193">
        <v>0</v>
      </c>
      <c r="S77" s="194"/>
      <c r="T77" s="194">
        <v>0</v>
      </c>
      <c r="U77" s="234">
        <f t="shared" si="5"/>
        <v>10</v>
      </c>
      <c r="V77" s="235">
        <f>LOOKUP(B77,'peso entidad'!$B$5:$B$49,'peso entidad'!$E$5:$E$49)</f>
        <v>5</v>
      </c>
      <c r="W77" s="235">
        <f t="shared" si="6"/>
        <v>15</v>
      </c>
      <c r="X77" s="235">
        <f>VLOOKUP(D77,'peso proy'!E10:G375,3,FALSE)</f>
        <v>1</v>
      </c>
      <c r="Y77" s="235">
        <f t="shared" si="7"/>
        <v>13</v>
      </c>
      <c r="Z77" s="236">
        <f t="shared" si="8"/>
        <v>13</v>
      </c>
      <c r="AA77" s="228">
        <f t="shared" si="9"/>
        <v>3</v>
      </c>
      <c r="AB77" s="227">
        <v>71</v>
      </c>
    </row>
    <row r="78" spans="1:28" s="171" customFormat="1" ht="39" customHeight="1">
      <c r="A78" s="183" t="s">
        <v>11</v>
      </c>
      <c r="B78" s="183" t="s">
        <v>383</v>
      </c>
      <c r="C78" s="245">
        <v>412</v>
      </c>
      <c r="D78" s="246" t="s">
        <v>12</v>
      </c>
      <c r="E78" s="247">
        <v>120310081346</v>
      </c>
      <c r="F78" s="174">
        <v>6</v>
      </c>
      <c r="G78" s="174"/>
      <c r="H78" s="174"/>
      <c r="I78" s="188"/>
      <c r="J78" s="188"/>
      <c r="K78" s="188">
        <v>1</v>
      </c>
      <c r="L78" s="188"/>
      <c r="M78" s="189"/>
      <c r="N78" s="189">
        <v>2</v>
      </c>
      <c r="O78" s="190">
        <v>3</v>
      </c>
      <c r="P78" s="191"/>
      <c r="Q78" s="192"/>
      <c r="R78" s="193">
        <v>0</v>
      </c>
      <c r="S78" s="194"/>
      <c r="T78" s="194">
        <v>0</v>
      </c>
      <c r="U78" s="234">
        <f t="shared" si="5"/>
        <v>12</v>
      </c>
      <c r="V78" s="235">
        <f>LOOKUP(B78,'peso entidad'!$B$5:$B$49,'peso entidad'!$E$5:$E$49)</f>
        <v>0</v>
      </c>
      <c r="W78" s="235">
        <f t="shared" si="6"/>
        <v>12</v>
      </c>
      <c r="X78" s="235">
        <f>VLOOKUP(D78,'peso proy'!E270:G635,3,FALSE)</f>
        <v>1</v>
      </c>
      <c r="Y78" s="235">
        <f t="shared" si="7"/>
        <v>13</v>
      </c>
      <c r="Z78" s="236">
        <f t="shared" si="8"/>
        <v>13</v>
      </c>
      <c r="AA78" s="228">
        <f t="shared" si="9"/>
        <v>1</v>
      </c>
      <c r="AB78" s="227">
        <v>72</v>
      </c>
    </row>
    <row r="79" spans="1:28" s="171" customFormat="1" ht="39" customHeight="1">
      <c r="A79" s="183" t="s">
        <v>471</v>
      </c>
      <c r="B79" s="183" t="s">
        <v>378</v>
      </c>
      <c r="C79" s="245">
        <v>584</v>
      </c>
      <c r="D79" s="246" t="s">
        <v>43</v>
      </c>
      <c r="E79" s="247">
        <v>147532298970</v>
      </c>
      <c r="F79" s="174">
        <v>6</v>
      </c>
      <c r="G79" s="174"/>
      <c r="H79" s="174"/>
      <c r="I79" s="188"/>
      <c r="J79" s="188">
        <v>2</v>
      </c>
      <c r="K79" s="188"/>
      <c r="L79" s="188"/>
      <c r="M79" s="189">
        <v>3</v>
      </c>
      <c r="N79" s="189"/>
      <c r="O79" s="190">
        <v>1</v>
      </c>
      <c r="P79" s="191"/>
      <c r="Q79" s="192"/>
      <c r="R79" s="193">
        <v>0</v>
      </c>
      <c r="S79" s="194"/>
      <c r="T79" s="194">
        <v>0</v>
      </c>
      <c r="U79" s="234">
        <f t="shared" si="5"/>
        <v>12</v>
      </c>
      <c r="V79" s="235">
        <f>LOOKUP(B79,'peso entidad'!$B$5:$B$49,'peso entidad'!$E$5:$E$49)</f>
        <v>0</v>
      </c>
      <c r="W79" s="235">
        <f t="shared" si="6"/>
        <v>12</v>
      </c>
      <c r="X79" s="235">
        <f>VLOOKUP(D79,'peso proy'!E223:G588,3,FALSE)</f>
        <v>1</v>
      </c>
      <c r="Y79" s="235">
        <f t="shared" si="7"/>
        <v>13</v>
      </c>
      <c r="Z79" s="236">
        <f t="shared" si="8"/>
        <v>13</v>
      </c>
      <c r="AA79" s="228">
        <f t="shared" si="9"/>
        <v>1</v>
      </c>
      <c r="AB79" s="227">
        <v>73</v>
      </c>
    </row>
    <row r="80" spans="1:28" s="171" customFormat="1" ht="39" customHeight="1">
      <c r="A80" s="183" t="s">
        <v>210</v>
      </c>
      <c r="B80" s="183" t="s">
        <v>387</v>
      </c>
      <c r="C80" s="245">
        <v>732</v>
      </c>
      <c r="D80" s="246" t="s">
        <v>219</v>
      </c>
      <c r="E80" s="247">
        <v>1941000002</v>
      </c>
      <c r="F80" s="174">
        <v>6</v>
      </c>
      <c r="G80" s="174"/>
      <c r="H80" s="174"/>
      <c r="I80" s="188"/>
      <c r="J80" s="188">
        <v>2</v>
      </c>
      <c r="K80" s="188"/>
      <c r="L80" s="188"/>
      <c r="M80" s="189"/>
      <c r="N80" s="189">
        <v>2</v>
      </c>
      <c r="O80" s="190">
        <v>3</v>
      </c>
      <c r="P80" s="191"/>
      <c r="Q80" s="192"/>
      <c r="R80" s="193">
        <v>0</v>
      </c>
      <c r="S80" s="194"/>
      <c r="T80" s="194">
        <v>0</v>
      </c>
      <c r="U80" s="234">
        <f t="shared" si="5"/>
        <v>13</v>
      </c>
      <c r="V80" s="235">
        <f>LOOKUP(B80,'peso entidad'!$B$5:$B$49,'peso entidad'!$E$5:$E$49)</f>
        <v>0</v>
      </c>
      <c r="W80" s="235">
        <f t="shared" si="6"/>
        <v>13</v>
      </c>
      <c r="X80" s="235">
        <f>VLOOKUP(D80,'peso proy'!E316:G681,3,FALSE)</f>
        <v>0</v>
      </c>
      <c r="Y80" s="235">
        <f t="shared" si="7"/>
        <v>13</v>
      </c>
      <c r="Z80" s="236">
        <f t="shared" si="8"/>
        <v>13</v>
      </c>
      <c r="AA80" s="228">
        <f t="shared" si="9"/>
        <v>0</v>
      </c>
      <c r="AB80" s="227">
        <v>74</v>
      </c>
    </row>
    <row r="81" spans="1:28" s="171" customFormat="1" ht="39" customHeight="1">
      <c r="A81" s="183" t="s">
        <v>85</v>
      </c>
      <c r="B81" s="183" t="s">
        <v>347</v>
      </c>
      <c r="C81" s="245">
        <v>751</v>
      </c>
      <c r="D81" s="246" t="s">
        <v>237</v>
      </c>
      <c r="E81" s="247">
        <v>14060665533</v>
      </c>
      <c r="F81" s="174">
        <v>6</v>
      </c>
      <c r="G81" s="174"/>
      <c r="H81" s="174"/>
      <c r="I81" s="188"/>
      <c r="J81" s="188"/>
      <c r="K81" s="188">
        <v>1</v>
      </c>
      <c r="L81" s="188"/>
      <c r="M81" s="189">
        <v>3</v>
      </c>
      <c r="N81" s="189"/>
      <c r="O81" s="190">
        <v>3</v>
      </c>
      <c r="P81" s="191"/>
      <c r="Q81" s="192"/>
      <c r="R81" s="193">
        <v>0</v>
      </c>
      <c r="S81" s="194"/>
      <c r="T81" s="194">
        <v>0</v>
      </c>
      <c r="U81" s="234">
        <f t="shared" si="5"/>
        <v>13</v>
      </c>
      <c r="V81" s="235">
        <f>LOOKUP(B81,'peso entidad'!$B$5:$B$49,'peso entidad'!$E$5:$E$49)</f>
        <v>0</v>
      </c>
      <c r="W81" s="235">
        <f t="shared" si="6"/>
        <v>13</v>
      </c>
      <c r="X81" s="235">
        <f>VLOOKUP(D81,'peso proy'!E217:G582,3,FALSE)</f>
        <v>0</v>
      </c>
      <c r="Y81" s="235">
        <f t="shared" si="7"/>
        <v>13</v>
      </c>
      <c r="Z81" s="236">
        <f t="shared" si="8"/>
        <v>13</v>
      </c>
      <c r="AA81" s="228">
        <f t="shared" si="9"/>
        <v>0</v>
      </c>
      <c r="AB81" s="227">
        <v>75</v>
      </c>
    </row>
    <row r="82" spans="1:28" s="171" customFormat="1" ht="39" customHeight="1">
      <c r="A82" s="183" t="s">
        <v>479</v>
      </c>
      <c r="B82" s="183" t="s">
        <v>379</v>
      </c>
      <c r="C82" s="245">
        <v>823</v>
      </c>
      <c r="D82" s="246" t="s">
        <v>306</v>
      </c>
      <c r="E82" s="247">
        <v>30735475708</v>
      </c>
      <c r="F82" s="174">
        <v>6</v>
      </c>
      <c r="G82" s="174"/>
      <c r="H82" s="174"/>
      <c r="I82" s="188"/>
      <c r="J82" s="188"/>
      <c r="K82" s="188">
        <v>1</v>
      </c>
      <c r="L82" s="188"/>
      <c r="M82" s="189">
        <v>3</v>
      </c>
      <c r="N82" s="189"/>
      <c r="O82" s="190">
        <v>3</v>
      </c>
      <c r="P82" s="191"/>
      <c r="Q82" s="192"/>
      <c r="R82" s="193">
        <v>0</v>
      </c>
      <c r="S82" s="194"/>
      <c r="T82" s="194">
        <v>0</v>
      </c>
      <c r="U82" s="234">
        <f t="shared" si="5"/>
        <v>13</v>
      </c>
      <c r="V82" s="235">
        <f>LOOKUP(B82,'peso entidad'!$B$5:$B$49,'peso entidad'!$E$5:$E$49)</f>
        <v>0</v>
      </c>
      <c r="W82" s="235">
        <f t="shared" si="6"/>
        <v>13</v>
      </c>
      <c r="X82" s="235">
        <f>VLOOKUP(D82,'peso proy'!E146:G511,3,FALSE)</f>
        <v>0</v>
      </c>
      <c r="Y82" s="235">
        <f t="shared" si="7"/>
        <v>13</v>
      </c>
      <c r="Z82" s="236">
        <f t="shared" si="8"/>
        <v>13</v>
      </c>
      <c r="AA82" s="228">
        <f t="shared" si="9"/>
        <v>0</v>
      </c>
      <c r="AB82" s="227">
        <v>76</v>
      </c>
    </row>
    <row r="83" spans="1:28" s="171" customFormat="1" ht="39" customHeight="1">
      <c r="A83" s="183" t="s">
        <v>22</v>
      </c>
      <c r="B83" s="183" t="s">
        <v>370</v>
      </c>
      <c r="C83" s="245">
        <v>911</v>
      </c>
      <c r="D83" s="246" t="s">
        <v>133</v>
      </c>
      <c r="E83" s="247">
        <v>4987000000</v>
      </c>
      <c r="F83" s="174"/>
      <c r="G83" s="174"/>
      <c r="H83" s="174">
        <v>1</v>
      </c>
      <c r="I83" s="188">
        <v>3</v>
      </c>
      <c r="J83" s="188"/>
      <c r="K83" s="188"/>
      <c r="L83" s="188"/>
      <c r="M83" s="189"/>
      <c r="N83" s="189">
        <v>2</v>
      </c>
      <c r="O83" s="190">
        <v>3</v>
      </c>
      <c r="P83" s="191"/>
      <c r="Q83" s="192">
        <v>2</v>
      </c>
      <c r="R83" s="193">
        <v>0</v>
      </c>
      <c r="S83" s="194">
        <v>2</v>
      </c>
      <c r="T83" s="194"/>
      <c r="U83" s="234">
        <f t="shared" si="5"/>
        <v>13</v>
      </c>
      <c r="V83" s="235">
        <f>LOOKUP(B83,'peso entidad'!$B$5:$B$49,'peso entidad'!$E$5:$E$49)</f>
        <v>0</v>
      </c>
      <c r="W83" s="235">
        <f t="shared" si="6"/>
        <v>13</v>
      </c>
      <c r="X83" s="235">
        <f>VLOOKUP(D83,'peso proy'!E247:G612,3,FALSE)</f>
        <v>0</v>
      </c>
      <c r="Y83" s="235">
        <f t="shared" si="7"/>
        <v>13</v>
      </c>
      <c r="Z83" s="236">
        <f t="shared" si="8"/>
        <v>13</v>
      </c>
      <c r="AA83" s="228">
        <f t="shared" si="9"/>
        <v>0</v>
      </c>
      <c r="AB83" s="227">
        <v>77</v>
      </c>
    </row>
    <row r="84" spans="1:28" s="171" customFormat="1" ht="39" customHeight="1">
      <c r="A84" s="183" t="s">
        <v>257</v>
      </c>
      <c r="B84" s="183" t="s">
        <v>366</v>
      </c>
      <c r="C84" s="245">
        <v>914</v>
      </c>
      <c r="D84" s="246" t="s">
        <v>136</v>
      </c>
      <c r="E84" s="247">
        <v>58848000000</v>
      </c>
      <c r="F84" s="174"/>
      <c r="G84" s="174">
        <v>4</v>
      </c>
      <c r="H84" s="174"/>
      <c r="I84" s="188"/>
      <c r="J84" s="188"/>
      <c r="K84" s="188">
        <v>1</v>
      </c>
      <c r="L84" s="188"/>
      <c r="M84" s="189"/>
      <c r="N84" s="189">
        <v>2</v>
      </c>
      <c r="O84" s="190">
        <v>3</v>
      </c>
      <c r="P84" s="191"/>
      <c r="Q84" s="192"/>
      <c r="R84" s="193">
        <v>0</v>
      </c>
      <c r="S84" s="194">
        <v>2</v>
      </c>
      <c r="T84" s="194"/>
      <c r="U84" s="234">
        <f t="shared" si="5"/>
        <v>12</v>
      </c>
      <c r="V84" s="235">
        <f>LOOKUP(B84,'peso entidad'!$B$5:$B$49,'peso entidad'!$E$5:$E$49)</f>
        <v>1</v>
      </c>
      <c r="W84" s="235">
        <f t="shared" si="6"/>
        <v>13</v>
      </c>
      <c r="X84" s="235">
        <f>VLOOKUP(D84,'peso proy'!E315:G680,3,FALSE)</f>
        <v>1</v>
      </c>
      <c r="Y84" s="235">
        <f t="shared" si="7"/>
        <v>13</v>
      </c>
      <c r="Z84" s="236">
        <f t="shared" si="8"/>
        <v>13</v>
      </c>
      <c r="AA84" s="228">
        <f t="shared" si="9"/>
        <v>1</v>
      </c>
      <c r="AB84" s="227">
        <v>78</v>
      </c>
    </row>
    <row r="85" spans="1:28" s="171" customFormat="1" ht="39" customHeight="1">
      <c r="A85" s="183" t="s">
        <v>487</v>
      </c>
      <c r="B85" s="183" t="s">
        <v>356</v>
      </c>
      <c r="C85" s="245">
        <v>7132</v>
      </c>
      <c r="D85" s="246" t="s">
        <v>183</v>
      </c>
      <c r="E85" s="247">
        <v>48827718076</v>
      </c>
      <c r="F85" s="174"/>
      <c r="G85" s="174"/>
      <c r="H85" s="174">
        <v>1</v>
      </c>
      <c r="I85" s="188"/>
      <c r="J85" s="188"/>
      <c r="K85" s="188">
        <v>1</v>
      </c>
      <c r="L85" s="188"/>
      <c r="M85" s="189">
        <v>3</v>
      </c>
      <c r="N85" s="189"/>
      <c r="O85" s="190">
        <v>3</v>
      </c>
      <c r="P85" s="191"/>
      <c r="Q85" s="192">
        <v>2</v>
      </c>
      <c r="R85" s="193">
        <v>0</v>
      </c>
      <c r="S85" s="194"/>
      <c r="T85" s="194">
        <v>0</v>
      </c>
      <c r="U85" s="234">
        <f t="shared" si="5"/>
        <v>10</v>
      </c>
      <c r="V85" s="235">
        <f>LOOKUP(B85,'peso entidad'!$B$5:$B$49,'peso entidad'!$E$5:$E$49)</f>
        <v>5</v>
      </c>
      <c r="W85" s="235">
        <f t="shared" si="6"/>
        <v>15</v>
      </c>
      <c r="X85" s="235">
        <f>VLOOKUP(D85,'peso proy'!E358:G723,3,FALSE)</f>
        <v>1</v>
      </c>
      <c r="Y85" s="235">
        <f t="shared" si="7"/>
        <v>13</v>
      </c>
      <c r="Z85" s="236">
        <f t="shared" si="8"/>
        <v>13</v>
      </c>
      <c r="AA85" s="228">
        <f t="shared" si="9"/>
        <v>3</v>
      </c>
      <c r="AB85" s="227">
        <v>79</v>
      </c>
    </row>
    <row r="86" spans="1:28" s="171" customFormat="1" ht="39" customHeight="1">
      <c r="A86" s="183" t="s">
        <v>70</v>
      </c>
      <c r="B86" s="183" t="s">
        <v>381</v>
      </c>
      <c r="C86" s="245">
        <v>703</v>
      </c>
      <c r="D86" s="246" t="s">
        <v>77</v>
      </c>
      <c r="E86" s="247">
        <v>21103430055</v>
      </c>
      <c r="F86" s="174"/>
      <c r="G86" s="174">
        <v>4</v>
      </c>
      <c r="H86" s="174"/>
      <c r="I86" s="188">
        <v>3</v>
      </c>
      <c r="J86" s="188"/>
      <c r="K86" s="188"/>
      <c r="L86" s="188"/>
      <c r="M86" s="189">
        <v>3</v>
      </c>
      <c r="N86" s="189"/>
      <c r="O86" s="190">
        <v>3</v>
      </c>
      <c r="P86" s="191"/>
      <c r="Q86" s="192"/>
      <c r="R86" s="193">
        <v>0</v>
      </c>
      <c r="S86" s="194"/>
      <c r="T86" s="194">
        <v>0</v>
      </c>
      <c r="U86" s="234">
        <f t="shared" si="5"/>
        <v>13</v>
      </c>
      <c r="V86" s="235">
        <f>LOOKUP(B86,'peso entidad'!$B$5:$B$49,'peso entidad'!$E$5:$E$49)</f>
        <v>0</v>
      </c>
      <c r="W86" s="235">
        <f t="shared" si="6"/>
        <v>13</v>
      </c>
      <c r="X86" s="235">
        <f>VLOOKUP(D86,'peso proy'!E98:G463,3,FALSE)</f>
        <v>0</v>
      </c>
      <c r="Y86" s="235">
        <f t="shared" si="7"/>
        <v>13</v>
      </c>
      <c r="Z86" s="236">
        <f t="shared" si="8"/>
        <v>13</v>
      </c>
      <c r="AA86" s="228">
        <f t="shared" si="9"/>
        <v>0</v>
      </c>
      <c r="AB86" s="227">
        <v>80</v>
      </c>
    </row>
    <row r="87" spans="1:28" s="171" customFormat="1" ht="39" customHeight="1">
      <c r="A87" s="183" t="s">
        <v>431</v>
      </c>
      <c r="B87" s="183" t="s">
        <v>353</v>
      </c>
      <c r="C87" s="245">
        <v>50</v>
      </c>
      <c r="D87" s="246" t="s">
        <v>439</v>
      </c>
      <c r="E87" s="247">
        <v>239727904120</v>
      </c>
      <c r="F87" s="174"/>
      <c r="G87" s="174">
        <v>4</v>
      </c>
      <c r="H87" s="174"/>
      <c r="I87" s="188">
        <v>3</v>
      </c>
      <c r="J87" s="188"/>
      <c r="K87" s="188"/>
      <c r="L87" s="188">
        <v>0</v>
      </c>
      <c r="M87" s="189"/>
      <c r="N87" s="189"/>
      <c r="O87" s="199">
        <v>3</v>
      </c>
      <c r="P87" s="191"/>
      <c r="Q87" s="192"/>
      <c r="R87" s="193">
        <v>0</v>
      </c>
      <c r="S87" s="194"/>
      <c r="T87" s="194">
        <v>0</v>
      </c>
      <c r="U87" s="234">
        <f t="shared" si="5"/>
        <v>10</v>
      </c>
      <c r="V87" s="235">
        <f>LOOKUP(B87,'peso entidad'!$B$5:$B$49,'peso entidad'!$E$5:$E$49)</f>
        <v>5</v>
      </c>
      <c r="W87" s="235">
        <f t="shared" si="6"/>
        <v>15</v>
      </c>
      <c r="X87" s="235">
        <f>VLOOKUP(D87,'peso proy'!E338:G703,3,FALSE)</f>
        <v>1</v>
      </c>
      <c r="Y87" s="235">
        <f t="shared" si="7"/>
        <v>13</v>
      </c>
      <c r="Z87" s="236">
        <f t="shared" si="8"/>
        <v>13</v>
      </c>
      <c r="AA87" s="228">
        <f t="shared" si="9"/>
        <v>3</v>
      </c>
      <c r="AB87" s="227">
        <v>81</v>
      </c>
    </row>
    <row r="88" spans="1:28" s="171" customFormat="1" ht="39" customHeight="1">
      <c r="A88" s="183" t="s">
        <v>461</v>
      </c>
      <c r="B88" s="183" t="s">
        <v>352</v>
      </c>
      <c r="C88" s="245">
        <v>756</v>
      </c>
      <c r="D88" s="246" t="s">
        <v>242</v>
      </c>
      <c r="E88" s="247">
        <v>2320480000</v>
      </c>
      <c r="F88" s="174"/>
      <c r="G88" s="174"/>
      <c r="H88" s="174">
        <v>1</v>
      </c>
      <c r="I88" s="188"/>
      <c r="J88" s="188"/>
      <c r="K88" s="188">
        <v>1</v>
      </c>
      <c r="L88" s="188"/>
      <c r="M88" s="189">
        <v>3</v>
      </c>
      <c r="N88" s="189"/>
      <c r="O88" s="190">
        <v>3</v>
      </c>
      <c r="P88" s="191"/>
      <c r="Q88" s="192">
        <v>2</v>
      </c>
      <c r="R88" s="193"/>
      <c r="S88" s="194">
        <v>2</v>
      </c>
      <c r="T88" s="194"/>
      <c r="U88" s="234">
        <f t="shared" si="5"/>
        <v>12</v>
      </c>
      <c r="V88" s="235">
        <f>LOOKUP(B88,'peso entidad'!$B$5:$B$49,'peso entidad'!$E$5:$E$49)</f>
        <v>5</v>
      </c>
      <c r="W88" s="235">
        <f t="shared" si="6"/>
        <v>17</v>
      </c>
      <c r="X88" s="235">
        <f>VLOOKUP(D88,'peso proy'!E122:G487,3,FALSE)</f>
        <v>0</v>
      </c>
      <c r="Y88" s="235">
        <f t="shared" si="7"/>
        <v>15</v>
      </c>
      <c r="Z88" s="236">
        <f t="shared" si="8"/>
        <v>12</v>
      </c>
      <c r="AA88" s="228">
        <f t="shared" si="9"/>
        <v>0</v>
      </c>
      <c r="AB88" s="227">
        <v>82</v>
      </c>
    </row>
    <row r="89" spans="1:28" s="171" customFormat="1" ht="39" customHeight="1">
      <c r="A89" s="183" t="s">
        <v>481</v>
      </c>
      <c r="B89" s="183" t="s">
        <v>385</v>
      </c>
      <c r="C89" s="245">
        <v>803</v>
      </c>
      <c r="D89" s="246" t="s">
        <v>287</v>
      </c>
      <c r="E89" s="247">
        <v>13200727246</v>
      </c>
      <c r="F89" s="174">
        <v>6</v>
      </c>
      <c r="G89" s="174"/>
      <c r="H89" s="174"/>
      <c r="I89" s="188"/>
      <c r="J89" s="188"/>
      <c r="K89" s="188">
        <v>1</v>
      </c>
      <c r="L89" s="188"/>
      <c r="M89" s="189"/>
      <c r="N89" s="189">
        <v>2</v>
      </c>
      <c r="O89" s="190">
        <v>3</v>
      </c>
      <c r="P89" s="191"/>
      <c r="Q89" s="192"/>
      <c r="R89" s="193">
        <v>0</v>
      </c>
      <c r="S89" s="194"/>
      <c r="T89" s="194">
        <v>0</v>
      </c>
      <c r="U89" s="234">
        <f t="shared" si="5"/>
        <v>12</v>
      </c>
      <c r="V89" s="235">
        <f>LOOKUP(B89,'peso entidad'!$B$5:$B$49,'peso entidad'!$E$5:$E$49)</f>
        <v>0</v>
      </c>
      <c r="W89" s="235">
        <f t="shared" si="6"/>
        <v>12</v>
      </c>
      <c r="X89" s="235">
        <f>VLOOKUP(D89,'peso proy'!E302:G667,3,FALSE)</f>
        <v>0</v>
      </c>
      <c r="Y89" s="235">
        <f t="shared" si="7"/>
        <v>12</v>
      </c>
      <c r="Z89" s="236">
        <f t="shared" si="8"/>
        <v>12</v>
      </c>
      <c r="AA89" s="228">
        <f t="shared" si="9"/>
        <v>0</v>
      </c>
      <c r="AB89" s="227">
        <v>83</v>
      </c>
    </row>
    <row r="90" spans="1:28" s="171" customFormat="1" ht="39" customHeight="1">
      <c r="A90" s="183" t="s">
        <v>457</v>
      </c>
      <c r="B90" s="183" t="s">
        <v>367</v>
      </c>
      <c r="C90" s="245">
        <v>821</v>
      </c>
      <c r="D90" s="246" t="s">
        <v>304</v>
      </c>
      <c r="E90" s="247">
        <v>182153628051</v>
      </c>
      <c r="F90" s="174">
        <v>6</v>
      </c>
      <c r="G90" s="174"/>
      <c r="H90" s="174"/>
      <c r="I90" s="188"/>
      <c r="J90" s="188"/>
      <c r="K90" s="188"/>
      <c r="L90" s="188">
        <v>0</v>
      </c>
      <c r="M90" s="189"/>
      <c r="N90" s="189">
        <v>2</v>
      </c>
      <c r="O90" s="190"/>
      <c r="P90" s="191">
        <v>1</v>
      </c>
      <c r="Q90" s="192">
        <v>2</v>
      </c>
      <c r="R90" s="193"/>
      <c r="S90" s="194"/>
      <c r="T90" s="194">
        <v>0</v>
      </c>
      <c r="U90" s="234">
        <f t="shared" si="5"/>
        <v>11</v>
      </c>
      <c r="V90" s="235">
        <f>LOOKUP(B90,'peso entidad'!$B$5:$B$49,'peso entidad'!$E$5:$E$49)</f>
        <v>1</v>
      </c>
      <c r="W90" s="235">
        <f t="shared" si="6"/>
        <v>12</v>
      </c>
      <c r="X90" s="235">
        <f>VLOOKUP(D90,'peso proy'!E155:G520,3,FALSE)</f>
        <v>1</v>
      </c>
      <c r="Y90" s="235">
        <f t="shared" si="7"/>
        <v>12</v>
      </c>
      <c r="Z90" s="236">
        <f t="shared" si="8"/>
        <v>12</v>
      </c>
      <c r="AA90" s="228">
        <f t="shared" si="9"/>
        <v>1</v>
      </c>
      <c r="AB90" s="227">
        <v>84</v>
      </c>
    </row>
    <row r="91" spans="1:28" s="171" customFormat="1" ht="39" customHeight="1">
      <c r="A91" s="183" t="s">
        <v>465</v>
      </c>
      <c r="B91" s="183" t="s">
        <v>372</v>
      </c>
      <c r="C91" s="245">
        <v>640</v>
      </c>
      <c r="D91" s="246" t="s">
        <v>48</v>
      </c>
      <c r="E91" s="247">
        <v>6519767531</v>
      </c>
      <c r="F91" s="174"/>
      <c r="G91" s="174"/>
      <c r="H91" s="174">
        <v>1</v>
      </c>
      <c r="I91" s="188"/>
      <c r="J91" s="188"/>
      <c r="K91" s="188">
        <v>1</v>
      </c>
      <c r="L91" s="188"/>
      <c r="M91" s="189">
        <v>3</v>
      </c>
      <c r="N91" s="189"/>
      <c r="O91" s="190">
        <v>3</v>
      </c>
      <c r="P91" s="191"/>
      <c r="Q91" s="192">
        <v>2</v>
      </c>
      <c r="R91" s="193">
        <v>0</v>
      </c>
      <c r="S91" s="194">
        <v>2</v>
      </c>
      <c r="T91" s="194"/>
      <c r="U91" s="234">
        <f t="shared" si="5"/>
        <v>12</v>
      </c>
      <c r="V91" s="235">
        <f>LOOKUP(B91,'peso entidad'!$B$5:$B$49,'peso entidad'!$E$5:$E$49)</f>
        <v>0</v>
      </c>
      <c r="W91" s="235">
        <f t="shared" si="6"/>
        <v>12</v>
      </c>
      <c r="X91" s="235">
        <f>VLOOKUP(D91,'peso proy'!E273:G638,3,FALSE)</f>
        <v>0</v>
      </c>
      <c r="Y91" s="235">
        <f t="shared" si="7"/>
        <v>12</v>
      </c>
      <c r="Z91" s="236">
        <f t="shared" si="8"/>
        <v>12</v>
      </c>
      <c r="AA91" s="228">
        <f t="shared" si="9"/>
        <v>0</v>
      </c>
      <c r="AB91" s="227">
        <v>85</v>
      </c>
    </row>
    <row r="92" spans="1:28" s="171" customFormat="1" ht="39" customHeight="1">
      <c r="A92" s="183" t="s">
        <v>461</v>
      </c>
      <c r="B92" s="183" t="s">
        <v>352</v>
      </c>
      <c r="C92" s="245">
        <v>743</v>
      </c>
      <c r="D92" s="246" t="s">
        <v>230</v>
      </c>
      <c r="E92" s="247">
        <v>86154737718</v>
      </c>
      <c r="F92" s="174"/>
      <c r="G92" s="174"/>
      <c r="H92" s="174">
        <v>1</v>
      </c>
      <c r="I92" s="188"/>
      <c r="J92" s="188">
        <v>2</v>
      </c>
      <c r="K92" s="188"/>
      <c r="L92" s="188"/>
      <c r="M92" s="189">
        <v>3</v>
      </c>
      <c r="N92" s="189"/>
      <c r="O92" s="190">
        <v>3</v>
      </c>
      <c r="P92" s="191"/>
      <c r="Q92" s="192"/>
      <c r="R92" s="193">
        <v>0</v>
      </c>
      <c r="S92" s="194"/>
      <c r="T92" s="194">
        <v>0</v>
      </c>
      <c r="U92" s="234">
        <f t="shared" si="5"/>
        <v>9</v>
      </c>
      <c r="V92" s="235">
        <f>LOOKUP(B92,'peso entidad'!$B$5:$B$49,'peso entidad'!$E$5:$E$49)</f>
        <v>5</v>
      </c>
      <c r="W92" s="235">
        <f t="shared" si="6"/>
        <v>14</v>
      </c>
      <c r="X92" s="235">
        <f>VLOOKUP(D92,'peso proy'!E203:G568,3,FALSE)</f>
        <v>1</v>
      </c>
      <c r="Y92" s="235">
        <f t="shared" si="7"/>
        <v>12</v>
      </c>
      <c r="Z92" s="236">
        <f t="shared" si="8"/>
        <v>12</v>
      </c>
      <c r="AA92" s="228">
        <f t="shared" si="9"/>
        <v>3</v>
      </c>
      <c r="AB92" s="227">
        <v>86</v>
      </c>
    </row>
    <row r="93" spans="1:28" s="171" customFormat="1" ht="39" customHeight="1">
      <c r="A93" s="183" t="s">
        <v>80</v>
      </c>
      <c r="B93" s="183" t="s">
        <v>361</v>
      </c>
      <c r="C93" s="245">
        <v>816</v>
      </c>
      <c r="D93" s="246" t="s">
        <v>299</v>
      </c>
      <c r="E93" s="247">
        <v>63287157303</v>
      </c>
      <c r="F93" s="174"/>
      <c r="G93" s="174">
        <v>4</v>
      </c>
      <c r="H93" s="174"/>
      <c r="I93" s="188"/>
      <c r="J93" s="188"/>
      <c r="K93" s="188">
        <v>1</v>
      </c>
      <c r="L93" s="188"/>
      <c r="M93" s="189">
        <v>3</v>
      </c>
      <c r="N93" s="189"/>
      <c r="O93" s="190">
        <v>3</v>
      </c>
      <c r="P93" s="191"/>
      <c r="Q93" s="192"/>
      <c r="R93" s="193">
        <v>0</v>
      </c>
      <c r="S93" s="194"/>
      <c r="T93" s="194">
        <v>0</v>
      </c>
      <c r="U93" s="234">
        <f t="shared" si="5"/>
        <v>11</v>
      </c>
      <c r="V93" s="235">
        <f>LOOKUP(B93,'peso entidad'!$B$5:$B$49,'peso entidad'!$E$5:$E$49)</f>
        <v>1</v>
      </c>
      <c r="W93" s="235">
        <f t="shared" si="6"/>
        <v>12</v>
      </c>
      <c r="X93" s="235">
        <f>VLOOKUP(D93,'peso proy'!E48:G413,3,FALSE)</f>
        <v>1</v>
      </c>
      <c r="Y93" s="235">
        <f t="shared" si="7"/>
        <v>12</v>
      </c>
      <c r="Z93" s="236">
        <f t="shared" si="8"/>
        <v>12</v>
      </c>
      <c r="AA93" s="228">
        <f t="shared" si="9"/>
        <v>1</v>
      </c>
      <c r="AB93" s="227">
        <v>87</v>
      </c>
    </row>
    <row r="94" spans="1:28" s="171" customFormat="1" ht="39" customHeight="1">
      <c r="A94" s="183" t="s">
        <v>97</v>
      </c>
      <c r="B94" s="183" t="s">
        <v>346</v>
      </c>
      <c r="C94" s="245">
        <v>884</v>
      </c>
      <c r="D94" s="246" t="s">
        <v>113</v>
      </c>
      <c r="E94" s="247">
        <v>404785006500</v>
      </c>
      <c r="F94" s="174"/>
      <c r="G94" s="174"/>
      <c r="H94" s="174">
        <v>1</v>
      </c>
      <c r="I94" s="188"/>
      <c r="J94" s="188"/>
      <c r="K94" s="188">
        <v>1</v>
      </c>
      <c r="L94" s="188"/>
      <c r="M94" s="189"/>
      <c r="N94" s="189">
        <v>2</v>
      </c>
      <c r="O94" s="190">
        <v>3</v>
      </c>
      <c r="P94" s="191"/>
      <c r="Q94" s="192"/>
      <c r="R94" s="193">
        <v>0</v>
      </c>
      <c r="S94" s="194"/>
      <c r="T94" s="194">
        <v>0</v>
      </c>
      <c r="U94" s="234">
        <f t="shared" si="5"/>
        <v>7</v>
      </c>
      <c r="V94" s="235">
        <f>LOOKUP(B94,'peso entidad'!$B$5:$B$49,'peso entidad'!$E$5:$E$49)</f>
        <v>5</v>
      </c>
      <c r="W94" s="235">
        <f t="shared" si="6"/>
        <v>12</v>
      </c>
      <c r="X94" s="235">
        <f>VLOOKUP(D94,'peso proy'!E366:G731,3,FALSE)</f>
        <v>5</v>
      </c>
      <c r="Y94" s="235">
        <f t="shared" si="7"/>
        <v>12</v>
      </c>
      <c r="Z94" s="236">
        <f t="shared" si="8"/>
        <v>12</v>
      </c>
      <c r="AA94" s="228">
        <f t="shared" si="9"/>
        <v>5</v>
      </c>
      <c r="AB94" s="227">
        <v>88</v>
      </c>
    </row>
    <row r="95" spans="1:28" s="171" customFormat="1" ht="39" customHeight="1">
      <c r="A95" s="183" t="s">
        <v>475</v>
      </c>
      <c r="B95" s="183" t="s">
        <v>340</v>
      </c>
      <c r="C95" s="245">
        <v>902</v>
      </c>
      <c r="D95" s="246" t="s">
        <v>129</v>
      </c>
      <c r="E95" s="247">
        <v>64789248575</v>
      </c>
      <c r="F95" s="174"/>
      <c r="G95" s="174"/>
      <c r="H95" s="174">
        <v>1</v>
      </c>
      <c r="I95" s="188"/>
      <c r="J95" s="188"/>
      <c r="K95" s="188"/>
      <c r="L95" s="188"/>
      <c r="M95" s="189">
        <v>3</v>
      </c>
      <c r="N95" s="189"/>
      <c r="O95" s="190">
        <v>3</v>
      </c>
      <c r="P95" s="191"/>
      <c r="Q95" s="192"/>
      <c r="R95" s="193">
        <v>0</v>
      </c>
      <c r="S95" s="194">
        <v>2</v>
      </c>
      <c r="T95" s="194"/>
      <c r="U95" s="234">
        <f t="shared" si="5"/>
        <v>9</v>
      </c>
      <c r="V95" s="235">
        <f>LOOKUP(B95,'peso entidad'!$B$5:$B$49,'peso entidad'!$E$5:$E$49)</f>
        <v>5</v>
      </c>
      <c r="W95" s="235">
        <f t="shared" si="6"/>
        <v>14</v>
      </c>
      <c r="X95" s="235">
        <f>VLOOKUP(D95,'peso proy'!E259:G624,3,FALSE)</f>
        <v>1</v>
      </c>
      <c r="Y95" s="235">
        <f t="shared" si="7"/>
        <v>12</v>
      </c>
      <c r="Z95" s="236">
        <f t="shared" si="8"/>
        <v>12</v>
      </c>
      <c r="AA95" s="228">
        <f t="shared" si="9"/>
        <v>3</v>
      </c>
      <c r="AB95" s="227">
        <v>89</v>
      </c>
    </row>
    <row r="96" spans="1:28" s="171" customFormat="1" ht="39" customHeight="1">
      <c r="A96" s="183" t="s">
        <v>465</v>
      </c>
      <c r="B96" s="183" t="s">
        <v>372</v>
      </c>
      <c r="C96" s="245">
        <v>959</v>
      </c>
      <c r="D96" s="246" t="s">
        <v>166</v>
      </c>
      <c r="E96" s="247">
        <v>66709429000</v>
      </c>
      <c r="F96" s="174"/>
      <c r="G96" s="174">
        <v>4</v>
      </c>
      <c r="H96" s="174"/>
      <c r="I96" s="188"/>
      <c r="J96" s="188"/>
      <c r="K96" s="188"/>
      <c r="L96" s="188">
        <v>0</v>
      </c>
      <c r="M96" s="189">
        <v>3</v>
      </c>
      <c r="N96" s="189"/>
      <c r="O96" s="190"/>
      <c r="P96" s="191"/>
      <c r="Q96" s="192">
        <v>2</v>
      </c>
      <c r="R96" s="193">
        <v>0</v>
      </c>
      <c r="S96" s="194">
        <v>2</v>
      </c>
      <c r="T96" s="194"/>
      <c r="U96" s="234">
        <f t="shared" si="5"/>
        <v>11</v>
      </c>
      <c r="V96" s="235">
        <f>LOOKUP(B96,'peso entidad'!$B$5:$B$49,'peso entidad'!$E$5:$E$49)</f>
        <v>0</v>
      </c>
      <c r="W96" s="235">
        <f t="shared" si="6"/>
        <v>11</v>
      </c>
      <c r="X96" s="235">
        <f>VLOOKUP(D96,'peso proy'!E196:G561,3,FALSE)</f>
        <v>1</v>
      </c>
      <c r="Y96" s="235">
        <f t="shared" si="7"/>
        <v>12</v>
      </c>
      <c r="Z96" s="236">
        <f t="shared" si="8"/>
        <v>12</v>
      </c>
      <c r="AA96" s="228">
        <f t="shared" si="9"/>
        <v>1</v>
      </c>
      <c r="AB96" s="227">
        <v>90</v>
      </c>
    </row>
    <row r="97" spans="1:28" s="171" customFormat="1" ht="39" customHeight="1">
      <c r="A97" s="183" t="s">
        <v>422</v>
      </c>
      <c r="B97" s="183" t="s">
        <v>341</v>
      </c>
      <c r="C97" s="245">
        <v>6</v>
      </c>
      <c r="D97" s="249" t="s">
        <v>423</v>
      </c>
      <c r="E97" s="250">
        <v>6374627678</v>
      </c>
      <c r="F97" s="174">
        <v>6</v>
      </c>
      <c r="G97" s="197" t="s">
        <v>424</v>
      </c>
      <c r="H97" s="174"/>
      <c r="I97" s="188"/>
      <c r="J97" s="188"/>
      <c r="K97" s="188"/>
      <c r="L97" s="188">
        <v>0</v>
      </c>
      <c r="M97" s="189">
        <v>3</v>
      </c>
      <c r="N97" s="189"/>
      <c r="O97" s="190">
        <v>3</v>
      </c>
      <c r="P97" s="191"/>
      <c r="Q97" s="192"/>
      <c r="R97" s="193">
        <v>0</v>
      </c>
      <c r="S97" s="194"/>
      <c r="T97" s="194">
        <v>0</v>
      </c>
      <c r="U97" s="234">
        <f t="shared" si="5"/>
        <v>12</v>
      </c>
      <c r="V97" s="235">
        <f>LOOKUP(B97,'peso entidad'!$B$5:$B$49,'peso entidad'!$E$5:$E$49)</f>
        <v>0</v>
      </c>
      <c r="W97" s="235">
        <f t="shared" si="6"/>
        <v>12</v>
      </c>
      <c r="X97" s="235">
        <f>VLOOKUP(D97,'peso proy'!E110:G475,3,FALSE)</f>
        <v>0</v>
      </c>
      <c r="Y97" s="235">
        <f t="shared" si="7"/>
        <v>12</v>
      </c>
      <c r="Z97" s="236">
        <f t="shared" si="8"/>
        <v>12</v>
      </c>
      <c r="AA97" s="228">
        <f t="shared" si="9"/>
        <v>0</v>
      </c>
      <c r="AB97" s="227">
        <v>91</v>
      </c>
    </row>
    <row r="98" spans="1:28" s="171" customFormat="1" ht="39" customHeight="1">
      <c r="A98" s="183" t="s">
        <v>459</v>
      </c>
      <c r="B98" s="183" t="s">
        <v>386</v>
      </c>
      <c r="C98" s="245">
        <v>358</v>
      </c>
      <c r="D98" s="246" t="s">
        <v>491</v>
      </c>
      <c r="E98" s="247">
        <v>29667800981</v>
      </c>
      <c r="F98" s="174">
        <v>6</v>
      </c>
      <c r="G98" s="174"/>
      <c r="H98" s="174"/>
      <c r="I98" s="188"/>
      <c r="J98" s="188"/>
      <c r="K98" s="188"/>
      <c r="L98" s="188">
        <v>0</v>
      </c>
      <c r="M98" s="189">
        <v>3</v>
      </c>
      <c r="N98" s="189"/>
      <c r="O98" s="190">
        <v>3</v>
      </c>
      <c r="P98" s="191"/>
      <c r="Q98" s="192"/>
      <c r="R98" s="193">
        <v>0</v>
      </c>
      <c r="S98" s="194"/>
      <c r="T98" s="194">
        <v>0</v>
      </c>
      <c r="U98" s="234">
        <f t="shared" si="5"/>
        <v>12</v>
      </c>
      <c r="V98" s="235">
        <f>LOOKUP(B98,'peso entidad'!$B$5:$B$49,'peso entidad'!$E$5:$E$49)</f>
        <v>0</v>
      </c>
      <c r="W98" s="235">
        <f t="shared" si="6"/>
        <v>12</v>
      </c>
      <c r="X98" s="235">
        <f>VLOOKUP(D98,'peso proy'!E61:G426,3,FALSE)</f>
        <v>0</v>
      </c>
      <c r="Y98" s="235">
        <f t="shared" si="7"/>
        <v>12</v>
      </c>
      <c r="Z98" s="236">
        <f t="shared" si="8"/>
        <v>12</v>
      </c>
      <c r="AA98" s="228">
        <f t="shared" si="9"/>
        <v>0</v>
      </c>
      <c r="AB98" s="227">
        <v>92</v>
      </c>
    </row>
    <row r="99" spans="1:28" s="171" customFormat="1" ht="39" customHeight="1">
      <c r="A99" s="183" t="s">
        <v>463</v>
      </c>
      <c r="B99" s="183" t="s">
        <v>371</v>
      </c>
      <c r="C99" s="245">
        <v>380</v>
      </c>
      <c r="D99" s="246" t="s">
        <v>2</v>
      </c>
      <c r="E99" s="247">
        <v>134263595760.00002</v>
      </c>
      <c r="F99" s="174">
        <v>6</v>
      </c>
      <c r="G99" s="174"/>
      <c r="H99" s="174"/>
      <c r="I99" s="188"/>
      <c r="J99" s="188"/>
      <c r="K99" s="188"/>
      <c r="L99" s="188">
        <v>0</v>
      </c>
      <c r="M99" s="189"/>
      <c r="N99" s="189">
        <v>2</v>
      </c>
      <c r="O99" s="190">
        <v>3</v>
      </c>
      <c r="P99" s="191"/>
      <c r="Q99" s="192"/>
      <c r="R99" s="193">
        <v>0</v>
      </c>
      <c r="S99" s="194"/>
      <c r="T99" s="194">
        <v>0</v>
      </c>
      <c r="U99" s="234">
        <f t="shared" si="5"/>
        <v>11</v>
      </c>
      <c r="V99" s="235">
        <f>LOOKUP(B99,'peso entidad'!$B$5:$B$49,'peso entidad'!$E$5:$E$49)</f>
        <v>1</v>
      </c>
      <c r="W99" s="235">
        <f t="shared" si="6"/>
        <v>12</v>
      </c>
      <c r="X99" s="235">
        <f>VLOOKUP(D99,'peso proy'!E264:G629,3,FALSE)</f>
        <v>1</v>
      </c>
      <c r="Y99" s="235">
        <f t="shared" si="7"/>
        <v>12</v>
      </c>
      <c r="Z99" s="236">
        <f t="shared" si="8"/>
        <v>12</v>
      </c>
      <c r="AA99" s="228">
        <f t="shared" si="9"/>
        <v>1</v>
      </c>
      <c r="AB99" s="227">
        <v>93</v>
      </c>
    </row>
    <row r="100" spans="1:28" s="171" customFormat="1" ht="39" customHeight="1">
      <c r="A100" s="183" t="s">
        <v>461</v>
      </c>
      <c r="B100" s="183" t="s">
        <v>352</v>
      </c>
      <c r="C100" s="245">
        <v>749</v>
      </c>
      <c r="D100" s="246" t="s">
        <v>235</v>
      </c>
      <c r="E100" s="247">
        <v>11441544550</v>
      </c>
      <c r="F100" s="174"/>
      <c r="G100" s="174"/>
      <c r="H100" s="174">
        <v>1</v>
      </c>
      <c r="I100" s="188"/>
      <c r="J100" s="188">
        <v>2</v>
      </c>
      <c r="K100" s="188"/>
      <c r="L100" s="188"/>
      <c r="M100" s="189">
        <v>3</v>
      </c>
      <c r="N100" s="189"/>
      <c r="O100" s="190">
        <v>3</v>
      </c>
      <c r="P100" s="191"/>
      <c r="Q100" s="192">
        <v>2</v>
      </c>
      <c r="R100" s="193">
        <v>0</v>
      </c>
      <c r="S100" s="194">
        <v>1</v>
      </c>
      <c r="T100" s="194"/>
      <c r="U100" s="234">
        <f t="shared" si="5"/>
        <v>12</v>
      </c>
      <c r="V100" s="235">
        <f>LOOKUP(B100,'peso entidad'!$B$5:$B$49,'peso entidad'!$E$5:$E$49)</f>
        <v>5</v>
      </c>
      <c r="W100" s="235">
        <f t="shared" si="6"/>
        <v>17</v>
      </c>
      <c r="X100" s="235">
        <f>VLOOKUP(D100,'peso proy'!E323:G688,3,FALSE)</f>
        <v>0</v>
      </c>
      <c r="Y100" s="235">
        <f t="shared" si="7"/>
        <v>15</v>
      </c>
      <c r="Z100" s="236">
        <f t="shared" si="8"/>
        <v>12</v>
      </c>
      <c r="AA100" s="228">
        <f t="shared" si="9"/>
        <v>0</v>
      </c>
      <c r="AB100" s="227">
        <v>94</v>
      </c>
    </row>
    <row r="101" spans="1:28" s="171" customFormat="1" ht="39" customHeight="1">
      <c r="A101" s="183" t="s">
        <v>473</v>
      </c>
      <c r="B101" s="183" t="s">
        <v>349</v>
      </c>
      <c r="C101" s="245">
        <v>762</v>
      </c>
      <c r="D101" s="246" t="s">
        <v>247</v>
      </c>
      <c r="E101" s="247">
        <v>132738000164</v>
      </c>
      <c r="F101" s="174"/>
      <c r="G101" s="174"/>
      <c r="H101" s="174">
        <v>1</v>
      </c>
      <c r="I101" s="188"/>
      <c r="J101" s="188"/>
      <c r="K101" s="188">
        <v>1</v>
      </c>
      <c r="L101" s="188"/>
      <c r="M101" s="189"/>
      <c r="N101" s="189">
        <v>2</v>
      </c>
      <c r="O101" s="190">
        <v>3</v>
      </c>
      <c r="P101" s="191"/>
      <c r="Q101" s="192">
        <v>2</v>
      </c>
      <c r="R101" s="193">
        <v>0</v>
      </c>
      <c r="S101" s="194"/>
      <c r="T101" s="194">
        <v>0</v>
      </c>
      <c r="U101" s="234">
        <f t="shared" si="5"/>
        <v>9</v>
      </c>
      <c r="V101" s="235">
        <f>LOOKUP(B101,'peso entidad'!$B$5:$B$49,'peso entidad'!$E$5:$E$49)</f>
        <v>5</v>
      </c>
      <c r="W101" s="235">
        <f t="shared" si="6"/>
        <v>14</v>
      </c>
      <c r="X101" s="235">
        <f>VLOOKUP(D101,'peso proy'!E41:G406,3,FALSE)</f>
        <v>1</v>
      </c>
      <c r="Y101" s="235">
        <f t="shared" si="7"/>
        <v>12</v>
      </c>
      <c r="Z101" s="236">
        <f t="shared" si="8"/>
        <v>12</v>
      </c>
      <c r="AA101" s="228">
        <f t="shared" si="9"/>
        <v>3</v>
      </c>
      <c r="AB101" s="227">
        <v>95</v>
      </c>
    </row>
    <row r="102" spans="1:28" s="171" customFormat="1" ht="39" customHeight="1">
      <c r="A102" s="183" t="s">
        <v>469</v>
      </c>
      <c r="B102" s="183" t="s">
        <v>374</v>
      </c>
      <c r="C102" s="245">
        <v>782</v>
      </c>
      <c r="D102" s="246" t="s">
        <v>266</v>
      </c>
      <c r="E102" s="247">
        <v>54406384570</v>
      </c>
      <c r="F102" s="174"/>
      <c r="G102" s="174">
        <v>4</v>
      </c>
      <c r="H102" s="174"/>
      <c r="I102" s="188"/>
      <c r="J102" s="188">
        <v>2</v>
      </c>
      <c r="K102" s="188"/>
      <c r="L102" s="188"/>
      <c r="M102" s="189"/>
      <c r="N102" s="189">
        <v>2</v>
      </c>
      <c r="O102" s="190">
        <v>3</v>
      </c>
      <c r="P102" s="191"/>
      <c r="Q102" s="192"/>
      <c r="R102" s="193">
        <v>0</v>
      </c>
      <c r="S102" s="194"/>
      <c r="T102" s="194">
        <v>0</v>
      </c>
      <c r="U102" s="234">
        <f t="shared" si="5"/>
        <v>11</v>
      </c>
      <c r="V102" s="235">
        <f>LOOKUP(B102,'peso entidad'!$B$5:$B$49,'peso entidad'!$E$5:$E$49)</f>
        <v>0</v>
      </c>
      <c r="W102" s="235">
        <f t="shared" si="6"/>
        <v>11</v>
      </c>
      <c r="X102" s="235">
        <f>VLOOKUP(D102,'peso proy'!E362:G727,3,FALSE)</f>
        <v>1</v>
      </c>
      <c r="Y102" s="235">
        <f t="shared" si="7"/>
        <v>12</v>
      </c>
      <c r="Z102" s="236">
        <f t="shared" si="8"/>
        <v>12</v>
      </c>
      <c r="AA102" s="228">
        <f t="shared" si="9"/>
        <v>1</v>
      </c>
      <c r="AB102" s="227">
        <v>96</v>
      </c>
    </row>
    <row r="103" spans="1:28" s="171" customFormat="1" ht="39" customHeight="1">
      <c r="A103" s="183" t="s">
        <v>29</v>
      </c>
      <c r="B103" s="183" t="s">
        <v>362</v>
      </c>
      <c r="C103" s="245">
        <v>910</v>
      </c>
      <c r="D103" s="246" t="s">
        <v>134</v>
      </c>
      <c r="E103" s="247">
        <v>8112000000</v>
      </c>
      <c r="F103" s="174">
        <v>6</v>
      </c>
      <c r="G103" s="174"/>
      <c r="H103" s="174"/>
      <c r="I103" s="188"/>
      <c r="J103" s="188"/>
      <c r="K103" s="188"/>
      <c r="L103" s="188">
        <v>0</v>
      </c>
      <c r="M103" s="189"/>
      <c r="N103" s="189">
        <v>2</v>
      </c>
      <c r="O103" s="190"/>
      <c r="P103" s="191"/>
      <c r="Q103" s="192">
        <v>2</v>
      </c>
      <c r="R103" s="193">
        <v>0</v>
      </c>
      <c r="S103" s="194">
        <v>2</v>
      </c>
      <c r="T103" s="194"/>
      <c r="U103" s="234">
        <f t="shared" si="5"/>
        <v>12</v>
      </c>
      <c r="V103" s="235">
        <f>LOOKUP(B103,'peso entidad'!$B$5:$B$49,'peso entidad'!$E$5:$E$49)</f>
        <v>0</v>
      </c>
      <c r="W103" s="235">
        <f t="shared" si="6"/>
        <v>12</v>
      </c>
      <c r="X103" s="235">
        <f>VLOOKUP(D103,'peso proy'!E128:G493,3,FALSE)</f>
        <v>0</v>
      </c>
      <c r="Y103" s="235">
        <f t="shared" si="7"/>
        <v>12</v>
      </c>
      <c r="Z103" s="236">
        <f t="shared" si="8"/>
        <v>12</v>
      </c>
      <c r="AA103" s="228">
        <f t="shared" si="9"/>
        <v>0</v>
      </c>
      <c r="AB103" s="227">
        <v>97</v>
      </c>
    </row>
    <row r="104" spans="1:28" s="171" customFormat="1" ht="39" customHeight="1">
      <c r="A104" s="183" t="s">
        <v>481</v>
      </c>
      <c r="B104" s="183" t="s">
        <v>385</v>
      </c>
      <c r="C104" s="245">
        <v>535</v>
      </c>
      <c r="D104" s="246" t="s">
        <v>37</v>
      </c>
      <c r="E104" s="247">
        <v>16590463861</v>
      </c>
      <c r="F104" s="174">
        <v>6</v>
      </c>
      <c r="G104" s="174"/>
      <c r="H104" s="174"/>
      <c r="I104" s="188"/>
      <c r="J104" s="188"/>
      <c r="K104" s="188">
        <v>1</v>
      </c>
      <c r="L104" s="188"/>
      <c r="M104" s="189"/>
      <c r="N104" s="189">
        <v>2</v>
      </c>
      <c r="O104" s="190">
        <v>3</v>
      </c>
      <c r="P104" s="191"/>
      <c r="Q104" s="192"/>
      <c r="R104" s="193">
        <v>0</v>
      </c>
      <c r="S104" s="194"/>
      <c r="T104" s="194">
        <v>0</v>
      </c>
      <c r="U104" s="234">
        <f t="shared" si="5"/>
        <v>12</v>
      </c>
      <c r="V104" s="235">
        <f>LOOKUP(B104,'peso entidad'!$B$5:$B$49,'peso entidad'!$E$5:$E$49)</f>
        <v>0</v>
      </c>
      <c r="W104" s="235">
        <f t="shared" si="6"/>
        <v>12</v>
      </c>
      <c r="X104" s="235">
        <f>VLOOKUP(D104,'peso proy'!E78:G443,3,FALSE)</f>
        <v>0</v>
      </c>
      <c r="Y104" s="235">
        <f t="shared" si="7"/>
        <v>12</v>
      </c>
      <c r="Z104" s="236">
        <f t="shared" si="8"/>
        <v>12</v>
      </c>
      <c r="AA104" s="228">
        <f t="shared" si="9"/>
        <v>0</v>
      </c>
      <c r="AB104" s="227">
        <v>98</v>
      </c>
    </row>
    <row r="105" spans="1:28" s="171" customFormat="1" ht="39" customHeight="1">
      <c r="A105" s="183" t="s">
        <v>80</v>
      </c>
      <c r="B105" s="183" t="s">
        <v>361</v>
      </c>
      <c r="C105" s="245">
        <v>928</v>
      </c>
      <c r="D105" s="246" t="s">
        <v>142</v>
      </c>
      <c r="E105" s="247">
        <v>169499000000</v>
      </c>
      <c r="F105" s="174">
        <v>6</v>
      </c>
      <c r="G105" s="174"/>
      <c r="H105" s="174"/>
      <c r="I105" s="188"/>
      <c r="J105" s="188"/>
      <c r="K105" s="188">
        <v>1</v>
      </c>
      <c r="L105" s="188"/>
      <c r="M105" s="189"/>
      <c r="N105" s="189">
        <v>2</v>
      </c>
      <c r="O105" s="190"/>
      <c r="P105" s="191"/>
      <c r="Q105" s="192"/>
      <c r="R105" s="193">
        <v>0</v>
      </c>
      <c r="S105" s="194">
        <v>2</v>
      </c>
      <c r="T105" s="194"/>
      <c r="U105" s="234">
        <f t="shared" si="5"/>
        <v>11</v>
      </c>
      <c r="V105" s="235">
        <f>LOOKUP(B105,'peso entidad'!$B$5:$B$49,'peso entidad'!$E$5:$E$49)</f>
        <v>1</v>
      </c>
      <c r="W105" s="235">
        <f t="shared" si="6"/>
        <v>12</v>
      </c>
      <c r="X105" s="235">
        <f>VLOOKUP(D105,'peso proy'!E249:G614,3,FALSE)</f>
        <v>1</v>
      </c>
      <c r="Y105" s="235">
        <f t="shared" si="7"/>
        <v>12</v>
      </c>
      <c r="Z105" s="236">
        <f t="shared" si="8"/>
        <v>12</v>
      </c>
      <c r="AA105" s="228">
        <f t="shared" si="9"/>
        <v>1</v>
      </c>
      <c r="AB105" s="227">
        <v>99</v>
      </c>
    </row>
    <row r="106" spans="1:28" s="171" customFormat="1" ht="39" customHeight="1">
      <c r="A106" s="183" t="s">
        <v>487</v>
      </c>
      <c r="B106" s="183" t="s">
        <v>356</v>
      </c>
      <c r="C106" s="245">
        <v>585</v>
      </c>
      <c r="D106" s="246" t="s">
        <v>44</v>
      </c>
      <c r="E106" s="247">
        <v>13114571000</v>
      </c>
      <c r="F106" s="174"/>
      <c r="G106" s="174"/>
      <c r="H106" s="174">
        <v>1</v>
      </c>
      <c r="I106" s="188">
        <v>3</v>
      </c>
      <c r="J106" s="188"/>
      <c r="K106" s="188"/>
      <c r="L106" s="188"/>
      <c r="M106" s="189">
        <v>3</v>
      </c>
      <c r="N106" s="189"/>
      <c r="O106" s="190">
        <v>3</v>
      </c>
      <c r="P106" s="191"/>
      <c r="Q106" s="192">
        <v>2</v>
      </c>
      <c r="R106" s="193">
        <v>0</v>
      </c>
      <c r="S106" s="194"/>
      <c r="T106" s="194">
        <v>0</v>
      </c>
      <c r="U106" s="234">
        <f t="shared" si="5"/>
        <v>12</v>
      </c>
      <c r="V106" s="235">
        <f>LOOKUP(B106,'peso entidad'!$B$5:$B$49,'peso entidad'!$E$5:$E$49)</f>
        <v>5</v>
      </c>
      <c r="W106" s="235">
        <f t="shared" si="6"/>
        <v>17</v>
      </c>
      <c r="X106" s="235">
        <f>VLOOKUP(D106,'peso proy'!E352:G717,3,FALSE)</f>
        <v>0</v>
      </c>
      <c r="Y106" s="235">
        <f t="shared" si="7"/>
        <v>15</v>
      </c>
      <c r="Z106" s="236">
        <f t="shared" si="8"/>
        <v>12</v>
      </c>
      <c r="AA106" s="228">
        <f t="shared" si="9"/>
        <v>0</v>
      </c>
      <c r="AB106" s="227">
        <v>100</v>
      </c>
    </row>
    <row r="107" spans="1:28" s="171" customFormat="1" ht="39" customHeight="1">
      <c r="A107" s="183" t="s">
        <v>210</v>
      </c>
      <c r="B107" s="183" t="s">
        <v>387</v>
      </c>
      <c r="C107" s="245">
        <v>737</v>
      </c>
      <c r="D107" s="246" t="s">
        <v>66</v>
      </c>
      <c r="E107" s="247">
        <v>2275000000</v>
      </c>
      <c r="F107" s="174">
        <v>6</v>
      </c>
      <c r="G107" s="174"/>
      <c r="H107" s="174"/>
      <c r="I107" s="188"/>
      <c r="J107" s="188"/>
      <c r="K107" s="188">
        <v>1</v>
      </c>
      <c r="L107" s="188"/>
      <c r="M107" s="189"/>
      <c r="N107" s="189">
        <v>2</v>
      </c>
      <c r="O107" s="190">
        <v>3</v>
      </c>
      <c r="P107" s="191"/>
      <c r="Q107" s="192"/>
      <c r="R107" s="193">
        <v>0</v>
      </c>
      <c r="S107" s="194"/>
      <c r="T107" s="194">
        <v>0</v>
      </c>
      <c r="U107" s="234">
        <f t="shared" si="5"/>
        <v>12</v>
      </c>
      <c r="V107" s="235">
        <f>LOOKUP(B107,'peso entidad'!$B$5:$B$49,'peso entidad'!$E$5:$E$49)</f>
        <v>0</v>
      </c>
      <c r="W107" s="235">
        <f t="shared" si="6"/>
        <v>12</v>
      </c>
      <c r="X107" s="235">
        <f>VLOOKUP(D107,'peso proy'!E54:G419,3,FALSE)</f>
        <v>0</v>
      </c>
      <c r="Y107" s="235">
        <f t="shared" si="7"/>
        <v>12</v>
      </c>
      <c r="Z107" s="236">
        <f t="shared" si="8"/>
        <v>12</v>
      </c>
      <c r="AA107" s="228">
        <f t="shared" si="9"/>
        <v>0</v>
      </c>
      <c r="AB107" s="227">
        <v>101</v>
      </c>
    </row>
    <row r="108" spans="1:28" s="171" customFormat="1" ht="39" customHeight="1">
      <c r="A108" s="183" t="s">
        <v>487</v>
      </c>
      <c r="B108" s="183" t="s">
        <v>356</v>
      </c>
      <c r="C108" s="245">
        <v>6094</v>
      </c>
      <c r="D108" s="246" t="s">
        <v>437</v>
      </c>
      <c r="E108" s="247">
        <v>153086188927</v>
      </c>
      <c r="F108" s="174"/>
      <c r="G108" s="174"/>
      <c r="H108" s="174">
        <v>1</v>
      </c>
      <c r="I108" s="188">
        <v>3</v>
      </c>
      <c r="J108" s="188"/>
      <c r="K108" s="188"/>
      <c r="L108" s="188">
        <v>0</v>
      </c>
      <c r="M108" s="189"/>
      <c r="N108" s="189">
        <v>2</v>
      </c>
      <c r="O108" s="190">
        <v>3</v>
      </c>
      <c r="P108" s="191"/>
      <c r="Q108" s="192"/>
      <c r="R108" s="193">
        <v>0</v>
      </c>
      <c r="S108" s="194"/>
      <c r="T108" s="194">
        <v>0</v>
      </c>
      <c r="U108" s="234">
        <f t="shared" si="5"/>
        <v>9</v>
      </c>
      <c r="V108" s="235">
        <f>LOOKUP(B108,'peso entidad'!$B$5:$B$49,'peso entidad'!$E$5:$E$49)</f>
        <v>5</v>
      </c>
      <c r="W108" s="235">
        <f t="shared" si="6"/>
        <v>14</v>
      </c>
      <c r="X108" s="235">
        <f>VLOOKUP(D108,'peso proy'!E188:G553,3,FALSE)</f>
        <v>1</v>
      </c>
      <c r="Y108" s="235">
        <f t="shared" si="7"/>
        <v>12</v>
      </c>
      <c r="Z108" s="236">
        <f t="shared" si="8"/>
        <v>12</v>
      </c>
      <c r="AA108" s="228">
        <f t="shared" si="9"/>
        <v>3</v>
      </c>
      <c r="AB108" s="227">
        <v>102</v>
      </c>
    </row>
    <row r="109" spans="1:28" s="171" customFormat="1" ht="39" customHeight="1">
      <c r="A109" s="183" t="s">
        <v>487</v>
      </c>
      <c r="B109" s="183" t="s">
        <v>356</v>
      </c>
      <c r="C109" s="245">
        <v>348</v>
      </c>
      <c r="D109" s="246" t="s">
        <v>489</v>
      </c>
      <c r="E109" s="247">
        <v>20602996538</v>
      </c>
      <c r="F109" s="174"/>
      <c r="G109" s="174"/>
      <c r="H109" s="174">
        <v>1</v>
      </c>
      <c r="I109" s="188">
        <v>3</v>
      </c>
      <c r="J109" s="188"/>
      <c r="K109" s="188"/>
      <c r="L109" s="188"/>
      <c r="M109" s="189">
        <v>3</v>
      </c>
      <c r="N109" s="189"/>
      <c r="O109" s="190">
        <v>3</v>
      </c>
      <c r="P109" s="191"/>
      <c r="Q109" s="192">
        <v>2</v>
      </c>
      <c r="R109" s="193">
        <v>0</v>
      </c>
      <c r="S109" s="194"/>
      <c r="T109" s="194">
        <v>0</v>
      </c>
      <c r="U109" s="234">
        <f t="shared" si="5"/>
        <v>12</v>
      </c>
      <c r="V109" s="235">
        <f>LOOKUP(B109,'peso entidad'!$B$5:$B$49,'peso entidad'!$E$5:$E$49)</f>
        <v>5</v>
      </c>
      <c r="W109" s="235">
        <f t="shared" si="6"/>
        <v>17</v>
      </c>
      <c r="X109" s="235">
        <f>VLOOKUP(D109,'peso proy'!E147:G512,3,FALSE)</f>
        <v>0</v>
      </c>
      <c r="Y109" s="235">
        <f t="shared" si="7"/>
        <v>15</v>
      </c>
      <c r="Z109" s="236">
        <f t="shared" si="8"/>
        <v>12</v>
      </c>
      <c r="AA109" s="228">
        <f t="shared" si="9"/>
        <v>0</v>
      </c>
      <c r="AB109" s="227">
        <v>103</v>
      </c>
    </row>
    <row r="110" spans="1:28" s="171" customFormat="1" ht="39" customHeight="1">
      <c r="A110" s="183" t="s">
        <v>210</v>
      </c>
      <c r="B110" s="183" t="s">
        <v>387</v>
      </c>
      <c r="C110" s="245">
        <v>723</v>
      </c>
      <c r="D110" s="246" t="s">
        <v>455</v>
      </c>
      <c r="E110" s="247">
        <v>1559700000</v>
      </c>
      <c r="F110" s="174"/>
      <c r="G110" s="174">
        <v>4</v>
      </c>
      <c r="H110" s="174"/>
      <c r="I110" s="188">
        <v>3</v>
      </c>
      <c r="J110" s="188"/>
      <c r="K110" s="188"/>
      <c r="L110" s="188"/>
      <c r="M110" s="189"/>
      <c r="N110" s="189">
        <v>2</v>
      </c>
      <c r="O110" s="190">
        <v>3</v>
      </c>
      <c r="P110" s="191"/>
      <c r="Q110" s="192"/>
      <c r="R110" s="193">
        <v>0</v>
      </c>
      <c r="S110" s="194"/>
      <c r="T110" s="194">
        <v>0</v>
      </c>
      <c r="U110" s="234">
        <f t="shared" si="5"/>
        <v>12</v>
      </c>
      <c r="V110" s="235">
        <f>LOOKUP(B110,'peso entidad'!$B$5:$B$49,'peso entidad'!$E$5:$E$49)</f>
        <v>0</v>
      </c>
      <c r="W110" s="235">
        <f t="shared" si="6"/>
        <v>12</v>
      </c>
      <c r="X110" s="235">
        <f>VLOOKUP(D110,'peso proy'!E151:G516,3,FALSE)</f>
        <v>0</v>
      </c>
      <c r="Y110" s="235">
        <f t="shared" si="7"/>
        <v>12</v>
      </c>
      <c r="Z110" s="236">
        <f t="shared" si="8"/>
        <v>12</v>
      </c>
      <c r="AA110" s="228">
        <f t="shared" si="9"/>
        <v>0</v>
      </c>
      <c r="AB110" s="227">
        <v>104</v>
      </c>
    </row>
    <row r="111" spans="1:28" s="171" customFormat="1" ht="39" customHeight="1">
      <c r="A111" s="183" t="s">
        <v>70</v>
      </c>
      <c r="B111" s="183" t="s">
        <v>381</v>
      </c>
      <c r="C111" s="245">
        <v>728</v>
      </c>
      <c r="D111" s="246" t="s">
        <v>214</v>
      </c>
      <c r="E111" s="247">
        <v>21367326748</v>
      </c>
      <c r="F111" s="174"/>
      <c r="G111" s="174">
        <v>4</v>
      </c>
      <c r="H111" s="174"/>
      <c r="I111" s="188">
        <v>3</v>
      </c>
      <c r="J111" s="188"/>
      <c r="K111" s="188"/>
      <c r="L111" s="188"/>
      <c r="M111" s="189"/>
      <c r="N111" s="189">
        <v>2</v>
      </c>
      <c r="O111" s="190">
        <v>3</v>
      </c>
      <c r="P111" s="191"/>
      <c r="Q111" s="192"/>
      <c r="R111" s="193">
        <v>0</v>
      </c>
      <c r="S111" s="194"/>
      <c r="T111" s="194">
        <v>0</v>
      </c>
      <c r="U111" s="234">
        <f t="shared" si="5"/>
        <v>12</v>
      </c>
      <c r="V111" s="235">
        <f>LOOKUP(B111,'peso entidad'!$B$5:$B$49,'peso entidad'!$E$5:$E$49)</f>
        <v>0</v>
      </c>
      <c r="W111" s="235">
        <f t="shared" si="6"/>
        <v>12</v>
      </c>
      <c r="X111" s="235">
        <f>VLOOKUP(D111,'peso proy'!E145:G510,3,FALSE)</f>
        <v>0</v>
      </c>
      <c r="Y111" s="235">
        <f t="shared" si="7"/>
        <v>12</v>
      </c>
      <c r="Z111" s="236">
        <f t="shared" si="8"/>
        <v>12</v>
      </c>
      <c r="AA111" s="228">
        <f t="shared" si="9"/>
        <v>0</v>
      </c>
      <c r="AB111" s="227">
        <v>105</v>
      </c>
    </row>
    <row r="112" spans="1:28" s="171" customFormat="1" ht="39" customHeight="1">
      <c r="A112" s="183" t="s">
        <v>431</v>
      </c>
      <c r="B112" s="183" t="s">
        <v>353</v>
      </c>
      <c r="C112" s="245">
        <v>55</v>
      </c>
      <c r="D112" s="246" t="s">
        <v>444</v>
      </c>
      <c r="E112" s="247">
        <v>177691515105</v>
      </c>
      <c r="F112" s="174"/>
      <c r="G112" s="174"/>
      <c r="H112" s="174">
        <v>1</v>
      </c>
      <c r="I112" s="188">
        <v>3</v>
      </c>
      <c r="J112" s="188"/>
      <c r="K112" s="188"/>
      <c r="L112" s="188"/>
      <c r="M112" s="189"/>
      <c r="N112" s="189">
        <v>2</v>
      </c>
      <c r="O112" s="190">
        <v>3</v>
      </c>
      <c r="P112" s="191"/>
      <c r="Q112" s="192"/>
      <c r="R112" s="193">
        <v>0</v>
      </c>
      <c r="S112" s="194"/>
      <c r="T112" s="194">
        <v>0</v>
      </c>
      <c r="U112" s="234">
        <f t="shared" si="5"/>
        <v>9</v>
      </c>
      <c r="V112" s="235">
        <f>LOOKUP(B112,'peso entidad'!$B$5:$B$49,'peso entidad'!$E$5:$E$49)</f>
        <v>5</v>
      </c>
      <c r="W112" s="235">
        <f t="shared" si="6"/>
        <v>14</v>
      </c>
      <c r="X112" s="235">
        <f>VLOOKUP(D112,'peso proy'!E149:G514,3,FALSE)</f>
        <v>1</v>
      </c>
      <c r="Y112" s="235">
        <f t="shared" si="7"/>
        <v>12</v>
      </c>
      <c r="Z112" s="236">
        <f t="shared" si="8"/>
        <v>12</v>
      </c>
      <c r="AA112" s="228">
        <f t="shared" si="9"/>
        <v>3</v>
      </c>
      <c r="AB112" s="227">
        <v>106</v>
      </c>
    </row>
    <row r="113" spans="1:28" s="171" customFormat="1" ht="39" customHeight="1">
      <c r="A113" s="183" t="s">
        <v>461</v>
      </c>
      <c r="B113" s="183" t="s">
        <v>352</v>
      </c>
      <c r="C113" s="245">
        <v>741</v>
      </c>
      <c r="D113" s="246" t="s">
        <v>228</v>
      </c>
      <c r="E113" s="247">
        <v>96971552124</v>
      </c>
      <c r="F113" s="174"/>
      <c r="G113" s="174"/>
      <c r="H113" s="174">
        <v>1</v>
      </c>
      <c r="I113" s="188"/>
      <c r="J113" s="188"/>
      <c r="K113" s="188">
        <v>1</v>
      </c>
      <c r="L113" s="188"/>
      <c r="M113" s="189">
        <v>3</v>
      </c>
      <c r="N113" s="189"/>
      <c r="O113" s="190">
        <v>3</v>
      </c>
      <c r="P113" s="191"/>
      <c r="Q113" s="192"/>
      <c r="R113" s="193">
        <v>0</v>
      </c>
      <c r="S113" s="194"/>
      <c r="T113" s="194">
        <v>0</v>
      </c>
      <c r="U113" s="234">
        <f t="shared" si="5"/>
        <v>8</v>
      </c>
      <c r="V113" s="235">
        <f>LOOKUP(B113,'peso entidad'!$B$5:$B$49,'peso entidad'!$E$5:$E$49)</f>
        <v>5</v>
      </c>
      <c r="W113" s="235">
        <f t="shared" si="6"/>
        <v>13</v>
      </c>
      <c r="X113" s="235">
        <f>VLOOKUP(D113,'peso proy'!E337:G702,3,FALSE)</f>
        <v>1</v>
      </c>
      <c r="Y113" s="235">
        <f t="shared" si="7"/>
        <v>11</v>
      </c>
      <c r="Z113" s="236">
        <f t="shared" si="8"/>
        <v>11</v>
      </c>
      <c r="AA113" s="228">
        <f t="shared" si="9"/>
        <v>3</v>
      </c>
      <c r="AB113" s="227">
        <v>107</v>
      </c>
    </row>
    <row r="114" spans="1:28" s="171" customFormat="1" ht="39" customHeight="1">
      <c r="A114" s="183" t="s">
        <v>450</v>
      </c>
      <c r="B114" s="183" t="s">
        <v>343</v>
      </c>
      <c r="C114" s="245">
        <v>71</v>
      </c>
      <c r="D114" s="246" t="s">
        <v>451</v>
      </c>
      <c r="E114" s="247">
        <v>91337785727</v>
      </c>
      <c r="F114" s="174"/>
      <c r="G114" s="174"/>
      <c r="H114" s="174">
        <v>1</v>
      </c>
      <c r="I114" s="188"/>
      <c r="J114" s="188"/>
      <c r="K114" s="188"/>
      <c r="L114" s="188">
        <v>0</v>
      </c>
      <c r="M114" s="189"/>
      <c r="N114" s="189">
        <v>2</v>
      </c>
      <c r="O114" s="190">
        <v>3</v>
      </c>
      <c r="P114" s="191"/>
      <c r="Q114" s="192">
        <v>2</v>
      </c>
      <c r="R114" s="193"/>
      <c r="S114" s="194"/>
      <c r="T114" s="194">
        <v>0</v>
      </c>
      <c r="U114" s="234">
        <f t="shared" si="5"/>
        <v>8</v>
      </c>
      <c r="V114" s="235">
        <f>LOOKUP(B114,'peso entidad'!$B$5:$B$49,'peso entidad'!$E$5:$E$49)</f>
        <v>5</v>
      </c>
      <c r="W114" s="235">
        <f t="shared" si="6"/>
        <v>13</v>
      </c>
      <c r="X114" s="235">
        <f>VLOOKUP(D114,'peso proy'!E73:G438,3,FALSE)</f>
        <v>1</v>
      </c>
      <c r="Y114" s="235">
        <f t="shared" si="7"/>
        <v>11</v>
      </c>
      <c r="Z114" s="236">
        <f t="shared" si="8"/>
        <v>11</v>
      </c>
      <c r="AA114" s="228">
        <f t="shared" si="9"/>
        <v>3</v>
      </c>
      <c r="AB114" s="227">
        <v>108</v>
      </c>
    </row>
    <row r="115" spans="1:28" s="171" customFormat="1" ht="39" customHeight="1">
      <c r="A115" s="183" t="s">
        <v>13</v>
      </c>
      <c r="B115" s="183" t="s">
        <v>373</v>
      </c>
      <c r="C115" s="245">
        <v>431</v>
      </c>
      <c r="D115" s="246" t="s">
        <v>19</v>
      </c>
      <c r="E115" s="247">
        <v>62669717054</v>
      </c>
      <c r="F115" s="174"/>
      <c r="G115" s="174"/>
      <c r="H115" s="174">
        <v>1</v>
      </c>
      <c r="I115" s="188"/>
      <c r="J115" s="188"/>
      <c r="K115" s="188">
        <v>1</v>
      </c>
      <c r="L115" s="188"/>
      <c r="M115" s="189">
        <v>3</v>
      </c>
      <c r="N115" s="189"/>
      <c r="O115" s="190">
        <v>3</v>
      </c>
      <c r="P115" s="191"/>
      <c r="Q115" s="192">
        <v>2</v>
      </c>
      <c r="R115" s="193"/>
      <c r="S115" s="194"/>
      <c r="T115" s="194">
        <v>0</v>
      </c>
      <c r="U115" s="234">
        <f t="shared" si="5"/>
        <v>10</v>
      </c>
      <c r="V115" s="235">
        <f>LOOKUP(B115,'peso entidad'!$B$5:$B$49,'peso entidad'!$E$5:$E$49)</f>
        <v>0</v>
      </c>
      <c r="W115" s="235">
        <f t="shared" si="6"/>
        <v>10</v>
      </c>
      <c r="X115" s="235">
        <f>VLOOKUP(D115,'peso proy'!E178:G543,3,FALSE)</f>
        <v>1</v>
      </c>
      <c r="Y115" s="235">
        <f t="shared" si="7"/>
        <v>11</v>
      </c>
      <c r="Z115" s="236">
        <f t="shared" si="8"/>
        <v>11</v>
      </c>
      <c r="AA115" s="228">
        <f t="shared" si="9"/>
        <v>1</v>
      </c>
      <c r="AB115" s="227">
        <v>109</v>
      </c>
    </row>
    <row r="116" spans="1:28" s="171" customFormat="1" ht="39" customHeight="1">
      <c r="A116" s="183" t="s">
        <v>257</v>
      </c>
      <c r="B116" s="183" t="s">
        <v>366</v>
      </c>
      <c r="C116" s="245">
        <v>795</v>
      </c>
      <c r="D116" s="246" t="s">
        <v>279</v>
      </c>
      <c r="E116" s="247">
        <v>78505609370</v>
      </c>
      <c r="F116" s="174"/>
      <c r="G116" s="174">
        <v>4</v>
      </c>
      <c r="H116" s="174"/>
      <c r="I116" s="188"/>
      <c r="J116" s="188"/>
      <c r="K116" s="188">
        <v>1</v>
      </c>
      <c r="L116" s="188"/>
      <c r="M116" s="189"/>
      <c r="N116" s="189">
        <v>2</v>
      </c>
      <c r="O116" s="190">
        <v>3</v>
      </c>
      <c r="P116" s="191"/>
      <c r="Q116" s="192"/>
      <c r="R116" s="193">
        <v>0</v>
      </c>
      <c r="S116" s="194"/>
      <c r="T116" s="194">
        <v>0</v>
      </c>
      <c r="U116" s="234">
        <f t="shared" si="5"/>
        <v>10</v>
      </c>
      <c r="V116" s="235">
        <f>LOOKUP(B116,'peso entidad'!$B$5:$B$49,'peso entidad'!$E$5:$E$49)</f>
        <v>1</v>
      </c>
      <c r="W116" s="235">
        <f t="shared" si="6"/>
        <v>11</v>
      </c>
      <c r="X116" s="235">
        <f>VLOOKUP(D116,'peso proy'!E172:G537,3,FALSE)</f>
        <v>1</v>
      </c>
      <c r="Y116" s="235">
        <f t="shared" si="7"/>
        <v>11</v>
      </c>
      <c r="Z116" s="236">
        <f t="shared" si="8"/>
        <v>11</v>
      </c>
      <c r="AA116" s="228">
        <f t="shared" si="9"/>
        <v>1</v>
      </c>
      <c r="AB116" s="227">
        <v>110</v>
      </c>
    </row>
    <row r="117" spans="1:28" s="171" customFormat="1" ht="39" customHeight="1">
      <c r="A117" s="183" t="s">
        <v>481</v>
      </c>
      <c r="B117" s="183" t="s">
        <v>385</v>
      </c>
      <c r="C117" s="245">
        <v>802</v>
      </c>
      <c r="D117" s="246" t="s">
        <v>286</v>
      </c>
      <c r="E117" s="247">
        <v>12847491677</v>
      </c>
      <c r="F117" s="174">
        <v>6</v>
      </c>
      <c r="G117" s="174"/>
      <c r="H117" s="174"/>
      <c r="I117" s="188"/>
      <c r="J117" s="188"/>
      <c r="K117" s="188"/>
      <c r="L117" s="188">
        <v>0</v>
      </c>
      <c r="M117" s="189"/>
      <c r="N117" s="189">
        <v>2</v>
      </c>
      <c r="O117" s="190">
        <v>3</v>
      </c>
      <c r="P117" s="191"/>
      <c r="Q117" s="192"/>
      <c r="R117" s="193">
        <v>0</v>
      </c>
      <c r="S117" s="194"/>
      <c r="T117" s="194">
        <v>0</v>
      </c>
      <c r="U117" s="234">
        <f t="shared" si="5"/>
        <v>11</v>
      </c>
      <c r="V117" s="235">
        <f>LOOKUP(B117,'peso entidad'!$B$5:$B$49,'peso entidad'!$E$5:$E$49)</f>
        <v>0</v>
      </c>
      <c r="W117" s="235">
        <f t="shared" si="6"/>
        <v>11</v>
      </c>
      <c r="X117" s="235">
        <f>VLOOKUP(D117,'peso proy'!E303:G668,3,FALSE)</f>
        <v>0</v>
      </c>
      <c r="Y117" s="235">
        <f t="shared" si="7"/>
        <v>11</v>
      </c>
      <c r="Z117" s="236">
        <f t="shared" si="8"/>
        <v>11</v>
      </c>
      <c r="AA117" s="228">
        <f t="shared" si="9"/>
        <v>0</v>
      </c>
      <c r="AB117" s="227">
        <v>111</v>
      </c>
    </row>
    <row r="118" spans="1:28" s="171" customFormat="1" ht="39" customHeight="1">
      <c r="A118" s="183" t="s">
        <v>481</v>
      </c>
      <c r="B118" s="183" t="s">
        <v>385</v>
      </c>
      <c r="C118" s="245">
        <v>311</v>
      </c>
      <c r="D118" s="246" t="s">
        <v>483</v>
      </c>
      <c r="E118" s="247">
        <v>18168150299</v>
      </c>
      <c r="F118" s="174">
        <v>6</v>
      </c>
      <c r="G118" s="174"/>
      <c r="H118" s="174"/>
      <c r="I118" s="188"/>
      <c r="J118" s="188"/>
      <c r="K118" s="188"/>
      <c r="L118" s="188">
        <v>0</v>
      </c>
      <c r="M118" s="189"/>
      <c r="N118" s="189">
        <v>2</v>
      </c>
      <c r="O118" s="190">
        <v>3</v>
      </c>
      <c r="P118" s="191"/>
      <c r="Q118" s="192"/>
      <c r="R118" s="193">
        <v>0</v>
      </c>
      <c r="S118" s="194"/>
      <c r="T118" s="194">
        <v>0</v>
      </c>
      <c r="U118" s="234">
        <f t="shared" si="5"/>
        <v>11</v>
      </c>
      <c r="V118" s="235">
        <f>LOOKUP(B118,'peso entidad'!$B$5:$B$49,'peso entidad'!$E$5:$E$49)</f>
        <v>0</v>
      </c>
      <c r="W118" s="235">
        <f t="shared" si="6"/>
        <v>11</v>
      </c>
      <c r="X118" s="235">
        <f>VLOOKUP(D118,'peso proy'!E59:G424,3,FALSE)</f>
        <v>0</v>
      </c>
      <c r="Y118" s="235">
        <f t="shared" si="7"/>
        <v>11</v>
      </c>
      <c r="Z118" s="236">
        <f t="shared" si="8"/>
        <v>11</v>
      </c>
      <c r="AA118" s="228">
        <f t="shared" si="9"/>
        <v>0</v>
      </c>
      <c r="AB118" s="227">
        <v>112</v>
      </c>
    </row>
    <row r="119" spans="1:28" s="171" customFormat="1" ht="39" customHeight="1">
      <c r="A119" s="183" t="s">
        <v>22</v>
      </c>
      <c r="B119" s="183" t="s">
        <v>370</v>
      </c>
      <c r="C119" s="245">
        <v>440</v>
      </c>
      <c r="D119" s="246" t="s">
        <v>24</v>
      </c>
      <c r="E119" s="247">
        <v>31268856888</v>
      </c>
      <c r="F119" s="174">
        <v>6</v>
      </c>
      <c r="G119" s="174"/>
      <c r="H119" s="174"/>
      <c r="I119" s="188"/>
      <c r="J119" s="188"/>
      <c r="K119" s="188"/>
      <c r="L119" s="188">
        <v>0</v>
      </c>
      <c r="M119" s="189"/>
      <c r="N119" s="189">
        <v>2</v>
      </c>
      <c r="O119" s="190">
        <v>3</v>
      </c>
      <c r="P119" s="191"/>
      <c r="Q119" s="192"/>
      <c r="R119" s="193">
        <v>0</v>
      </c>
      <c r="S119" s="194"/>
      <c r="T119" s="194">
        <v>0</v>
      </c>
      <c r="U119" s="234">
        <f t="shared" si="5"/>
        <v>11</v>
      </c>
      <c r="V119" s="235">
        <f>LOOKUP(B119,'peso entidad'!$B$5:$B$49,'peso entidad'!$E$5:$E$49)</f>
        <v>0</v>
      </c>
      <c r="W119" s="235">
        <f t="shared" si="6"/>
        <v>11</v>
      </c>
      <c r="X119" s="235">
        <f>VLOOKUP(D119,'peso proy'!E343:G708,3,FALSE)</f>
        <v>0</v>
      </c>
      <c r="Y119" s="235">
        <f t="shared" si="7"/>
        <v>11</v>
      </c>
      <c r="Z119" s="236">
        <f t="shared" si="8"/>
        <v>11</v>
      </c>
      <c r="AA119" s="228">
        <f t="shared" si="9"/>
        <v>0</v>
      </c>
      <c r="AB119" s="227">
        <v>113</v>
      </c>
    </row>
    <row r="120" spans="1:28" s="171" customFormat="1" ht="39" customHeight="1">
      <c r="A120" s="183" t="s">
        <v>22</v>
      </c>
      <c r="B120" s="183" t="s">
        <v>370</v>
      </c>
      <c r="C120" s="245">
        <v>498</v>
      </c>
      <c r="D120" s="246" t="s">
        <v>36</v>
      </c>
      <c r="E120" s="247">
        <v>24046006796</v>
      </c>
      <c r="F120" s="174">
        <v>6</v>
      </c>
      <c r="G120" s="174"/>
      <c r="H120" s="174"/>
      <c r="I120" s="188"/>
      <c r="J120" s="188"/>
      <c r="K120" s="188"/>
      <c r="L120" s="188">
        <v>0</v>
      </c>
      <c r="M120" s="189"/>
      <c r="N120" s="189">
        <v>2</v>
      </c>
      <c r="O120" s="190">
        <v>3</v>
      </c>
      <c r="P120" s="191"/>
      <c r="Q120" s="192"/>
      <c r="R120" s="193">
        <v>0</v>
      </c>
      <c r="S120" s="194"/>
      <c r="T120" s="194">
        <v>0</v>
      </c>
      <c r="U120" s="234">
        <f t="shared" si="5"/>
        <v>11</v>
      </c>
      <c r="V120" s="235">
        <f>LOOKUP(B120,'peso entidad'!$B$5:$B$49,'peso entidad'!$E$5:$E$49)</f>
        <v>0</v>
      </c>
      <c r="W120" s="235">
        <f t="shared" si="6"/>
        <v>11</v>
      </c>
      <c r="X120" s="235">
        <f>VLOOKUP(D120,'peso proy'!E214:G579,3,FALSE)</f>
        <v>0</v>
      </c>
      <c r="Y120" s="235">
        <f t="shared" si="7"/>
        <v>11</v>
      </c>
      <c r="Z120" s="236">
        <f t="shared" si="8"/>
        <v>11</v>
      </c>
      <c r="AA120" s="228">
        <f t="shared" si="9"/>
        <v>0</v>
      </c>
      <c r="AB120" s="227">
        <v>114</v>
      </c>
    </row>
    <row r="121" spans="1:28" s="171" customFormat="1" ht="39" customHeight="1">
      <c r="A121" s="183" t="s">
        <v>63</v>
      </c>
      <c r="B121" s="183" t="s">
        <v>382</v>
      </c>
      <c r="C121" s="245">
        <v>693</v>
      </c>
      <c r="D121" s="246" t="s">
        <v>64</v>
      </c>
      <c r="E121" s="247">
        <v>14480800000</v>
      </c>
      <c r="F121" s="174">
        <v>6</v>
      </c>
      <c r="G121" s="174"/>
      <c r="H121" s="174"/>
      <c r="I121" s="188"/>
      <c r="J121" s="188"/>
      <c r="K121" s="188"/>
      <c r="L121" s="188">
        <v>0</v>
      </c>
      <c r="M121" s="189"/>
      <c r="N121" s="189">
        <v>2</v>
      </c>
      <c r="O121" s="190">
        <v>3</v>
      </c>
      <c r="P121" s="191"/>
      <c r="Q121" s="192"/>
      <c r="R121" s="193">
        <v>0</v>
      </c>
      <c r="S121" s="194"/>
      <c r="T121" s="194">
        <v>0</v>
      </c>
      <c r="U121" s="234">
        <f t="shared" si="5"/>
        <v>11</v>
      </c>
      <c r="V121" s="235">
        <f>LOOKUP(B121,'peso entidad'!$B$5:$B$49,'peso entidad'!$E$5:$E$49)</f>
        <v>0</v>
      </c>
      <c r="W121" s="235">
        <f t="shared" si="6"/>
        <v>11</v>
      </c>
      <c r="X121" s="235">
        <f>VLOOKUP(D121,'peso proy'!E277:G642,3,FALSE)</f>
        <v>0</v>
      </c>
      <c r="Y121" s="235">
        <f t="shared" si="7"/>
        <v>11</v>
      </c>
      <c r="Z121" s="236">
        <f t="shared" si="8"/>
        <v>11</v>
      </c>
      <c r="AA121" s="228">
        <f t="shared" si="9"/>
        <v>0</v>
      </c>
      <c r="AB121" s="227">
        <v>115</v>
      </c>
    </row>
    <row r="122" spans="1:28" s="171" customFormat="1" ht="39" customHeight="1">
      <c r="A122" s="183" t="s">
        <v>18</v>
      </c>
      <c r="B122" s="183" t="s">
        <v>363</v>
      </c>
      <c r="C122" s="245">
        <v>748</v>
      </c>
      <c r="D122" s="246" t="s">
        <v>494</v>
      </c>
      <c r="E122" s="247">
        <v>76039900000</v>
      </c>
      <c r="F122" s="174"/>
      <c r="G122" s="174">
        <v>4</v>
      </c>
      <c r="H122" s="174"/>
      <c r="I122" s="188"/>
      <c r="J122" s="188"/>
      <c r="K122" s="188">
        <v>1</v>
      </c>
      <c r="L122" s="188"/>
      <c r="M122" s="189"/>
      <c r="N122" s="189">
        <v>2</v>
      </c>
      <c r="O122" s="190">
        <v>3</v>
      </c>
      <c r="P122" s="191"/>
      <c r="Q122" s="192"/>
      <c r="R122" s="193">
        <v>0</v>
      </c>
      <c r="S122" s="194"/>
      <c r="T122" s="194">
        <v>0</v>
      </c>
      <c r="U122" s="234">
        <f t="shared" si="5"/>
        <v>10</v>
      </c>
      <c r="V122" s="235">
        <f>LOOKUP(B122,'peso entidad'!$B$5:$B$49,'peso entidad'!$E$5:$E$49)</f>
        <v>1</v>
      </c>
      <c r="W122" s="235">
        <f t="shared" si="6"/>
        <v>11</v>
      </c>
      <c r="X122" s="235">
        <f>VLOOKUP(D122,'peso proy'!E139:G504,3,FALSE)</f>
        <v>1</v>
      </c>
      <c r="Y122" s="235">
        <f t="shared" si="7"/>
        <v>11</v>
      </c>
      <c r="Z122" s="236">
        <f t="shared" si="8"/>
        <v>11</v>
      </c>
      <c r="AA122" s="228">
        <f t="shared" si="9"/>
        <v>1</v>
      </c>
      <c r="AB122" s="227">
        <v>116</v>
      </c>
    </row>
    <row r="123" spans="1:28" s="171" customFormat="1" ht="39" customHeight="1">
      <c r="A123" s="183" t="s">
        <v>80</v>
      </c>
      <c r="B123" s="183" t="s">
        <v>361</v>
      </c>
      <c r="C123" s="245">
        <v>846</v>
      </c>
      <c r="D123" s="246" t="s">
        <v>326</v>
      </c>
      <c r="E123" s="247">
        <v>47725413248</v>
      </c>
      <c r="F123" s="174"/>
      <c r="G123" s="174"/>
      <c r="H123" s="174">
        <v>1</v>
      </c>
      <c r="I123" s="188"/>
      <c r="J123" s="188">
        <v>2</v>
      </c>
      <c r="K123" s="188"/>
      <c r="L123" s="188"/>
      <c r="M123" s="189"/>
      <c r="N123" s="189">
        <v>2</v>
      </c>
      <c r="O123" s="190">
        <v>3</v>
      </c>
      <c r="P123" s="191"/>
      <c r="Q123" s="192">
        <v>2</v>
      </c>
      <c r="R123" s="193"/>
      <c r="S123" s="194"/>
      <c r="T123" s="194">
        <v>0</v>
      </c>
      <c r="U123" s="234">
        <f t="shared" si="5"/>
        <v>10</v>
      </c>
      <c r="V123" s="235">
        <f>LOOKUP(B123,'peso entidad'!$B$5:$B$49,'peso entidad'!$E$5:$E$49)</f>
        <v>1</v>
      </c>
      <c r="W123" s="235">
        <f t="shared" si="6"/>
        <v>11</v>
      </c>
      <c r="X123" s="235">
        <f>VLOOKUP(D123,'peso proy'!E12:G377,3,FALSE)</f>
        <v>1</v>
      </c>
      <c r="Y123" s="235">
        <f t="shared" si="7"/>
        <v>11</v>
      </c>
      <c r="Z123" s="236">
        <f t="shared" si="8"/>
        <v>11</v>
      </c>
      <c r="AA123" s="228">
        <f t="shared" si="9"/>
        <v>1</v>
      </c>
      <c r="AB123" s="227">
        <v>117</v>
      </c>
    </row>
    <row r="124" spans="1:28" s="171" customFormat="1" ht="39" customHeight="1">
      <c r="A124" s="183" t="s">
        <v>22</v>
      </c>
      <c r="B124" s="183" t="s">
        <v>370</v>
      </c>
      <c r="C124" s="245">
        <v>746</v>
      </c>
      <c r="D124" s="246" t="s">
        <v>233</v>
      </c>
      <c r="E124" s="247">
        <v>8499957874</v>
      </c>
      <c r="F124" s="174"/>
      <c r="G124" s="174"/>
      <c r="H124" s="174">
        <v>1</v>
      </c>
      <c r="I124" s="188">
        <v>3</v>
      </c>
      <c r="J124" s="188"/>
      <c r="K124" s="188"/>
      <c r="L124" s="188"/>
      <c r="M124" s="189"/>
      <c r="N124" s="189">
        <v>2</v>
      </c>
      <c r="O124" s="190">
        <v>3</v>
      </c>
      <c r="P124" s="191"/>
      <c r="Q124" s="192">
        <v>2</v>
      </c>
      <c r="R124" s="193">
        <v>0</v>
      </c>
      <c r="S124" s="194"/>
      <c r="T124" s="194">
        <v>0</v>
      </c>
      <c r="U124" s="234">
        <f t="shared" si="5"/>
        <v>11</v>
      </c>
      <c r="V124" s="235">
        <f>LOOKUP(B124,'peso entidad'!$B$5:$B$49,'peso entidad'!$E$5:$E$49)</f>
        <v>0</v>
      </c>
      <c r="W124" s="235">
        <f t="shared" si="6"/>
        <v>11</v>
      </c>
      <c r="X124" s="235">
        <f>VLOOKUP(D124,'peso proy'!E65:G430,3,FALSE)</f>
        <v>0</v>
      </c>
      <c r="Y124" s="235">
        <f t="shared" si="7"/>
        <v>11</v>
      </c>
      <c r="Z124" s="236">
        <f t="shared" si="8"/>
        <v>11</v>
      </c>
      <c r="AA124" s="228">
        <f t="shared" si="9"/>
        <v>0</v>
      </c>
      <c r="AB124" s="227">
        <v>118</v>
      </c>
    </row>
    <row r="125" spans="1:28" s="171" customFormat="1" ht="39" customHeight="1">
      <c r="A125" s="183" t="s">
        <v>18</v>
      </c>
      <c r="B125" s="183" t="s">
        <v>363</v>
      </c>
      <c r="C125" s="245">
        <v>754</v>
      </c>
      <c r="D125" s="246" t="s">
        <v>240</v>
      </c>
      <c r="E125" s="247">
        <v>4116000000</v>
      </c>
      <c r="F125" s="174"/>
      <c r="G125" s="174"/>
      <c r="H125" s="174">
        <v>1</v>
      </c>
      <c r="I125" s="188">
        <v>3</v>
      </c>
      <c r="J125" s="188"/>
      <c r="K125" s="188">
        <v>1</v>
      </c>
      <c r="L125" s="188"/>
      <c r="M125" s="189">
        <v>3</v>
      </c>
      <c r="N125" s="189"/>
      <c r="O125" s="190">
        <v>3</v>
      </c>
      <c r="P125" s="191"/>
      <c r="Q125" s="192"/>
      <c r="R125" s="193">
        <v>0</v>
      </c>
      <c r="S125" s="194"/>
      <c r="T125" s="194">
        <v>0</v>
      </c>
      <c r="U125" s="234">
        <f t="shared" si="5"/>
        <v>11</v>
      </c>
      <c r="V125" s="235">
        <f>LOOKUP(B125,'peso entidad'!$B$5:$B$49,'peso entidad'!$E$5:$E$49)</f>
        <v>1</v>
      </c>
      <c r="W125" s="235">
        <f t="shared" si="6"/>
        <v>12</v>
      </c>
      <c r="X125" s="235">
        <f>VLOOKUP(D125,'peso proy'!E23:G388,3,FALSE)</f>
        <v>0</v>
      </c>
      <c r="Y125" s="235">
        <f t="shared" si="7"/>
        <v>12</v>
      </c>
      <c r="Z125" s="236">
        <f t="shared" si="8"/>
        <v>11</v>
      </c>
      <c r="AA125" s="228">
        <f t="shared" si="9"/>
        <v>0</v>
      </c>
      <c r="AB125" s="227">
        <v>119</v>
      </c>
    </row>
    <row r="126" spans="1:28" s="171" customFormat="1" ht="39" customHeight="1">
      <c r="A126" s="183" t="s">
        <v>80</v>
      </c>
      <c r="B126" s="183" t="s">
        <v>361</v>
      </c>
      <c r="C126" s="245">
        <v>847</v>
      </c>
      <c r="D126" s="246" t="s">
        <v>327</v>
      </c>
      <c r="E126" s="247">
        <v>25749335594</v>
      </c>
      <c r="F126" s="174"/>
      <c r="G126" s="174"/>
      <c r="H126" s="174">
        <v>1</v>
      </c>
      <c r="I126" s="188">
        <v>3</v>
      </c>
      <c r="J126" s="188"/>
      <c r="K126" s="188"/>
      <c r="L126" s="188"/>
      <c r="M126" s="189"/>
      <c r="N126" s="189">
        <v>2</v>
      </c>
      <c r="O126" s="190">
        <v>3</v>
      </c>
      <c r="P126" s="191"/>
      <c r="Q126" s="192">
        <v>2</v>
      </c>
      <c r="R126" s="193"/>
      <c r="S126" s="194"/>
      <c r="T126" s="194">
        <v>0</v>
      </c>
      <c r="U126" s="234">
        <f t="shared" si="5"/>
        <v>11</v>
      </c>
      <c r="V126" s="235">
        <f>LOOKUP(B126,'peso entidad'!$B$5:$B$49,'peso entidad'!$E$5:$E$49)</f>
        <v>1</v>
      </c>
      <c r="W126" s="235">
        <f t="shared" si="6"/>
        <v>12</v>
      </c>
      <c r="X126" s="235">
        <f>VLOOKUP(D126,'peso proy'!E364:G729,3,FALSE)</f>
        <v>0</v>
      </c>
      <c r="Y126" s="235">
        <f t="shared" si="7"/>
        <v>12</v>
      </c>
      <c r="Z126" s="236">
        <f t="shared" si="8"/>
        <v>11</v>
      </c>
      <c r="AA126" s="228">
        <f t="shared" si="9"/>
        <v>0</v>
      </c>
      <c r="AB126" s="227">
        <v>120</v>
      </c>
    </row>
    <row r="127" spans="1:28" s="171" customFormat="1" ht="39" customHeight="1">
      <c r="A127" s="183" t="s">
        <v>215</v>
      </c>
      <c r="B127" s="183" t="s">
        <v>359</v>
      </c>
      <c r="C127" s="245">
        <v>906</v>
      </c>
      <c r="D127" s="246" t="s">
        <v>131</v>
      </c>
      <c r="E127" s="247">
        <v>36122401000</v>
      </c>
      <c r="F127" s="174">
        <v>6</v>
      </c>
      <c r="G127" s="174"/>
      <c r="H127" s="174"/>
      <c r="I127" s="188"/>
      <c r="J127" s="188"/>
      <c r="K127" s="188"/>
      <c r="L127" s="188">
        <v>0</v>
      </c>
      <c r="M127" s="189"/>
      <c r="N127" s="189">
        <v>2</v>
      </c>
      <c r="O127" s="190">
        <v>3</v>
      </c>
      <c r="P127" s="191"/>
      <c r="Q127" s="192"/>
      <c r="R127" s="193">
        <v>0</v>
      </c>
      <c r="S127" s="194"/>
      <c r="T127" s="194">
        <v>0</v>
      </c>
      <c r="U127" s="234">
        <f t="shared" si="5"/>
        <v>11</v>
      </c>
      <c r="V127" s="235">
        <f>LOOKUP(B127,'peso entidad'!$B$5:$B$49,'peso entidad'!$E$5:$E$49)</f>
        <v>0</v>
      </c>
      <c r="W127" s="235">
        <f t="shared" si="6"/>
        <v>11</v>
      </c>
      <c r="X127" s="235">
        <f>VLOOKUP(D127,'peso proy'!E191:G556,3,FALSE)</f>
        <v>0</v>
      </c>
      <c r="Y127" s="235">
        <f t="shared" si="7"/>
        <v>11</v>
      </c>
      <c r="Z127" s="236">
        <f t="shared" si="8"/>
        <v>11</v>
      </c>
      <c r="AA127" s="228">
        <f t="shared" si="9"/>
        <v>0</v>
      </c>
      <c r="AB127" s="227">
        <v>121</v>
      </c>
    </row>
    <row r="128" spans="1:28" s="171" customFormat="1" ht="39" customHeight="1">
      <c r="A128" s="183" t="s">
        <v>477</v>
      </c>
      <c r="B128" s="183" t="s">
        <v>368</v>
      </c>
      <c r="C128" s="245">
        <v>7096</v>
      </c>
      <c r="D128" s="246" t="s">
        <v>182</v>
      </c>
      <c r="E128" s="247">
        <v>20627556000</v>
      </c>
      <c r="F128" s="174"/>
      <c r="G128" s="174">
        <v>4</v>
      </c>
      <c r="H128" s="174"/>
      <c r="I128" s="188"/>
      <c r="J128" s="188">
        <v>2</v>
      </c>
      <c r="K128" s="188"/>
      <c r="L128" s="188"/>
      <c r="M128" s="189"/>
      <c r="N128" s="189">
        <v>2</v>
      </c>
      <c r="O128" s="190">
        <v>3</v>
      </c>
      <c r="P128" s="191"/>
      <c r="Q128" s="192"/>
      <c r="R128" s="193">
        <v>0</v>
      </c>
      <c r="S128" s="194"/>
      <c r="T128" s="194">
        <v>0</v>
      </c>
      <c r="U128" s="234">
        <f t="shared" si="5"/>
        <v>11</v>
      </c>
      <c r="V128" s="235">
        <f>LOOKUP(B128,'peso entidad'!$B$5:$B$49,'peso entidad'!$E$5:$E$49)</f>
        <v>1</v>
      </c>
      <c r="W128" s="235">
        <f t="shared" si="6"/>
        <v>12</v>
      </c>
      <c r="X128" s="235">
        <f>VLOOKUP(D128,'peso proy'!E161:G526,3,FALSE)</f>
        <v>0</v>
      </c>
      <c r="Y128" s="235">
        <f t="shared" si="7"/>
        <v>12</v>
      </c>
      <c r="Z128" s="236">
        <f t="shared" si="8"/>
        <v>11</v>
      </c>
      <c r="AA128" s="228">
        <f t="shared" si="9"/>
        <v>0</v>
      </c>
      <c r="AB128" s="227">
        <v>122</v>
      </c>
    </row>
    <row r="129" spans="1:28" s="171" customFormat="1" ht="39" customHeight="1">
      <c r="A129" s="183" t="s">
        <v>85</v>
      </c>
      <c r="B129" s="183" t="s">
        <v>347</v>
      </c>
      <c r="C129" s="245">
        <v>761</v>
      </c>
      <c r="D129" s="246" t="s">
        <v>246</v>
      </c>
      <c r="E129" s="247">
        <v>6765507663</v>
      </c>
      <c r="F129" s="174"/>
      <c r="G129" s="174">
        <v>4</v>
      </c>
      <c r="H129" s="174"/>
      <c r="I129" s="188"/>
      <c r="J129" s="188">
        <v>2</v>
      </c>
      <c r="K129" s="188"/>
      <c r="L129" s="188"/>
      <c r="M129" s="189"/>
      <c r="N129" s="189">
        <v>2</v>
      </c>
      <c r="O129" s="190">
        <v>3</v>
      </c>
      <c r="P129" s="191"/>
      <c r="Q129" s="192"/>
      <c r="R129" s="193">
        <v>0</v>
      </c>
      <c r="S129" s="194"/>
      <c r="T129" s="194">
        <v>0</v>
      </c>
      <c r="U129" s="234">
        <f t="shared" si="5"/>
        <v>11</v>
      </c>
      <c r="V129" s="235">
        <f>LOOKUP(B129,'peso entidad'!$B$5:$B$49,'peso entidad'!$E$5:$E$49)</f>
        <v>0</v>
      </c>
      <c r="W129" s="235">
        <f t="shared" si="6"/>
        <v>11</v>
      </c>
      <c r="X129" s="235">
        <f>VLOOKUP(D129,'peso proy'!E272:G637,3,FALSE)</f>
        <v>0</v>
      </c>
      <c r="Y129" s="235">
        <f t="shared" si="7"/>
        <v>11</v>
      </c>
      <c r="Z129" s="236">
        <f t="shared" si="8"/>
        <v>11</v>
      </c>
      <c r="AA129" s="228">
        <f t="shared" si="9"/>
        <v>0</v>
      </c>
      <c r="AB129" s="227">
        <v>123</v>
      </c>
    </row>
    <row r="130" spans="1:28" s="171" customFormat="1" ht="39" customHeight="1">
      <c r="A130" s="183" t="s">
        <v>257</v>
      </c>
      <c r="B130" s="183" t="s">
        <v>366</v>
      </c>
      <c r="C130" s="245">
        <v>783</v>
      </c>
      <c r="D130" s="246" t="s">
        <v>267</v>
      </c>
      <c r="E130" s="247">
        <v>71257561431</v>
      </c>
      <c r="F130" s="174"/>
      <c r="G130" s="174">
        <v>4</v>
      </c>
      <c r="H130" s="174"/>
      <c r="I130" s="188">
        <v>3</v>
      </c>
      <c r="J130" s="188"/>
      <c r="K130" s="188"/>
      <c r="L130" s="188"/>
      <c r="M130" s="189"/>
      <c r="N130" s="189">
        <v>2</v>
      </c>
      <c r="O130" s="190"/>
      <c r="P130" s="191">
        <v>1</v>
      </c>
      <c r="Q130" s="192"/>
      <c r="R130" s="193">
        <v>0</v>
      </c>
      <c r="S130" s="194"/>
      <c r="T130" s="194">
        <v>0</v>
      </c>
      <c r="U130" s="234">
        <f t="shared" si="5"/>
        <v>10</v>
      </c>
      <c r="V130" s="235">
        <f>LOOKUP(B130,'peso entidad'!$B$5:$B$49,'peso entidad'!$E$5:$E$49)</f>
        <v>1</v>
      </c>
      <c r="W130" s="235">
        <f t="shared" si="6"/>
        <v>11</v>
      </c>
      <c r="X130" s="235">
        <f>VLOOKUP(D130,'peso proy'!E228:G593,3,FALSE)</f>
        <v>1</v>
      </c>
      <c r="Y130" s="235">
        <f t="shared" si="7"/>
        <v>11</v>
      </c>
      <c r="Z130" s="236">
        <f t="shared" si="8"/>
        <v>11</v>
      </c>
      <c r="AA130" s="228">
        <f t="shared" si="9"/>
        <v>1</v>
      </c>
      <c r="AB130" s="227">
        <v>124</v>
      </c>
    </row>
    <row r="131" spans="1:28" s="171" customFormat="1" ht="39" customHeight="1">
      <c r="A131" s="183" t="s">
        <v>333</v>
      </c>
      <c r="B131" s="183" t="s">
        <v>376</v>
      </c>
      <c r="C131" s="245">
        <v>865</v>
      </c>
      <c r="D131" s="246" t="s">
        <v>93</v>
      </c>
      <c r="E131" s="247">
        <v>16220000000</v>
      </c>
      <c r="F131" s="174"/>
      <c r="G131" s="174"/>
      <c r="H131" s="174">
        <v>1</v>
      </c>
      <c r="I131" s="188"/>
      <c r="J131" s="188">
        <v>2</v>
      </c>
      <c r="K131" s="188">
        <v>1</v>
      </c>
      <c r="L131" s="188"/>
      <c r="M131" s="189">
        <v>3</v>
      </c>
      <c r="N131" s="189"/>
      <c r="O131" s="190"/>
      <c r="P131" s="191"/>
      <c r="Q131" s="192">
        <v>2</v>
      </c>
      <c r="R131" s="193">
        <v>0</v>
      </c>
      <c r="S131" s="194">
        <v>2</v>
      </c>
      <c r="T131" s="194"/>
      <c r="U131" s="234">
        <f t="shared" si="5"/>
        <v>11</v>
      </c>
      <c r="V131" s="235">
        <f>LOOKUP(B131,'peso entidad'!$B$5:$B$49,'peso entidad'!$E$5:$E$49)</f>
        <v>0</v>
      </c>
      <c r="W131" s="235">
        <f t="shared" si="6"/>
        <v>11</v>
      </c>
      <c r="X131" s="235">
        <f>VLOOKUP(D131,'peso proy'!E31:G396,3,FALSE)</f>
        <v>0</v>
      </c>
      <c r="Y131" s="235">
        <f t="shared" si="7"/>
        <v>11</v>
      </c>
      <c r="Z131" s="236">
        <f t="shared" si="8"/>
        <v>11</v>
      </c>
      <c r="AA131" s="228">
        <f t="shared" si="9"/>
        <v>0</v>
      </c>
      <c r="AB131" s="227">
        <v>125</v>
      </c>
    </row>
    <row r="132" spans="1:28" s="171" customFormat="1" ht="39" customHeight="1">
      <c r="A132" s="183" t="s">
        <v>143</v>
      </c>
      <c r="B132" s="183" t="s">
        <v>384</v>
      </c>
      <c r="C132" s="245">
        <v>934</v>
      </c>
      <c r="D132" s="246" t="s">
        <v>146</v>
      </c>
      <c r="E132" s="247">
        <v>76012050000</v>
      </c>
      <c r="F132" s="174">
        <v>6</v>
      </c>
      <c r="G132" s="174"/>
      <c r="H132" s="174"/>
      <c r="I132" s="188"/>
      <c r="J132" s="188">
        <v>2</v>
      </c>
      <c r="K132" s="188"/>
      <c r="L132" s="188"/>
      <c r="M132" s="189"/>
      <c r="N132" s="189">
        <v>2</v>
      </c>
      <c r="O132" s="190"/>
      <c r="P132" s="191"/>
      <c r="Q132" s="192"/>
      <c r="R132" s="193">
        <v>0</v>
      </c>
      <c r="S132" s="194"/>
      <c r="T132" s="194">
        <v>0</v>
      </c>
      <c r="U132" s="234">
        <f t="shared" si="5"/>
        <v>10</v>
      </c>
      <c r="V132" s="235">
        <f>LOOKUP(B132,'peso entidad'!$B$5:$B$49,'peso entidad'!$E$5:$E$49)</f>
        <v>0</v>
      </c>
      <c r="W132" s="235">
        <f t="shared" si="6"/>
        <v>10</v>
      </c>
      <c r="X132" s="235">
        <f>VLOOKUP(D132,'peso proy'!E8:G373,3,FALSE)</f>
        <v>1</v>
      </c>
      <c r="Y132" s="235">
        <f t="shared" si="7"/>
        <v>11</v>
      </c>
      <c r="Z132" s="236">
        <f t="shared" si="8"/>
        <v>11</v>
      </c>
      <c r="AA132" s="228">
        <f t="shared" si="9"/>
        <v>1</v>
      </c>
      <c r="AB132" s="227">
        <v>126</v>
      </c>
    </row>
    <row r="133" spans="1:28" s="171" customFormat="1" ht="39" customHeight="1">
      <c r="A133" s="183" t="s">
        <v>477</v>
      </c>
      <c r="B133" s="183" t="s">
        <v>368</v>
      </c>
      <c r="C133" s="245">
        <v>1122</v>
      </c>
      <c r="D133" s="246" t="s">
        <v>172</v>
      </c>
      <c r="E133" s="247">
        <v>41996489000</v>
      </c>
      <c r="F133" s="174"/>
      <c r="G133" s="174">
        <v>4</v>
      </c>
      <c r="H133" s="174"/>
      <c r="I133" s="188"/>
      <c r="J133" s="188">
        <v>2</v>
      </c>
      <c r="K133" s="188"/>
      <c r="L133" s="188"/>
      <c r="M133" s="189"/>
      <c r="N133" s="189">
        <v>2</v>
      </c>
      <c r="O133" s="190">
        <v>3</v>
      </c>
      <c r="P133" s="191"/>
      <c r="Q133" s="192"/>
      <c r="R133" s="193">
        <v>0</v>
      </c>
      <c r="S133" s="194"/>
      <c r="T133" s="194">
        <v>0</v>
      </c>
      <c r="U133" s="234">
        <f t="shared" si="5"/>
        <v>11</v>
      </c>
      <c r="V133" s="235">
        <f>LOOKUP(B133,'peso entidad'!$B$5:$B$49,'peso entidad'!$E$5:$E$49)</f>
        <v>1</v>
      </c>
      <c r="W133" s="235">
        <f t="shared" si="6"/>
        <v>12</v>
      </c>
      <c r="X133" s="235">
        <f>VLOOKUP(D133,'peso proy'!E348:G713,3,FALSE)</f>
        <v>0</v>
      </c>
      <c r="Y133" s="235">
        <f t="shared" si="7"/>
        <v>12</v>
      </c>
      <c r="Z133" s="236">
        <f t="shared" si="8"/>
        <v>11</v>
      </c>
      <c r="AA133" s="228">
        <f t="shared" si="9"/>
        <v>0</v>
      </c>
      <c r="AB133" s="227">
        <v>127</v>
      </c>
    </row>
    <row r="134" spans="1:28" s="171" customFormat="1" ht="39" customHeight="1">
      <c r="A134" s="183" t="s">
        <v>254</v>
      </c>
      <c r="B134" s="183" t="s">
        <v>344</v>
      </c>
      <c r="C134" s="245">
        <v>776</v>
      </c>
      <c r="D134" s="246" t="s">
        <v>262</v>
      </c>
      <c r="E134" s="247">
        <v>27560000000</v>
      </c>
      <c r="F134" s="174">
        <v>6</v>
      </c>
      <c r="G134" s="174"/>
      <c r="H134" s="174"/>
      <c r="I134" s="188"/>
      <c r="J134" s="188">
        <v>2</v>
      </c>
      <c r="K134" s="188"/>
      <c r="L134" s="188"/>
      <c r="M134" s="189"/>
      <c r="N134" s="189"/>
      <c r="O134" s="190">
        <v>3</v>
      </c>
      <c r="P134" s="191"/>
      <c r="Q134" s="192"/>
      <c r="R134" s="193">
        <v>0</v>
      </c>
      <c r="S134" s="194"/>
      <c r="T134" s="194">
        <v>0</v>
      </c>
      <c r="U134" s="234">
        <f t="shared" si="5"/>
        <v>11</v>
      </c>
      <c r="V134" s="235">
        <f>LOOKUP(B134,'peso entidad'!$B$5:$B$49,'peso entidad'!$E$5:$E$49)</f>
        <v>0</v>
      </c>
      <c r="W134" s="235">
        <f t="shared" si="6"/>
        <v>11</v>
      </c>
      <c r="X134" s="235">
        <f>VLOOKUP(D134,'peso proy'!E152:G517,3,FALSE)</f>
        <v>0</v>
      </c>
      <c r="Y134" s="235">
        <f t="shared" si="7"/>
        <v>11</v>
      </c>
      <c r="Z134" s="236">
        <f t="shared" si="8"/>
        <v>11</v>
      </c>
      <c r="AA134" s="228">
        <f t="shared" si="9"/>
        <v>0</v>
      </c>
      <c r="AB134" s="227">
        <v>128</v>
      </c>
    </row>
    <row r="135" spans="1:28" s="171" customFormat="1" ht="39" customHeight="1">
      <c r="A135" s="183" t="s">
        <v>333</v>
      </c>
      <c r="B135" s="183" t="s">
        <v>376</v>
      </c>
      <c r="C135" s="245">
        <v>863</v>
      </c>
      <c r="D135" s="246" t="s">
        <v>91</v>
      </c>
      <c r="E135" s="247">
        <v>33400000000</v>
      </c>
      <c r="F135" s="174">
        <v>6</v>
      </c>
      <c r="G135" s="174"/>
      <c r="H135" s="174"/>
      <c r="I135" s="188"/>
      <c r="J135" s="188">
        <v>2</v>
      </c>
      <c r="K135" s="188"/>
      <c r="L135" s="188"/>
      <c r="M135" s="189">
        <v>3</v>
      </c>
      <c r="N135" s="189"/>
      <c r="O135" s="190"/>
      <c r="P135" s="191"/>
      <c r="Q135" s="192"/>
      <c r="R135" s="193">
        <v>0</v>
      </c>
      <c r="S135" s="194"/>
      <c r="T135" s="194">
        <v>0</v>
      </c>
      <c r="U135" s="234">
        <f aca="true" t="shared" si="10" ref="U135:U198">SUM(F135:T135)</f>
        <v>11</v>
      </c>
      <c r="V135" s="235">
        <f>LOOKUP(B135,'peso entidad'!$B$5:$B$49,'peso entidad'!$E$5:$E$49)</f>
        <v>0</v>
      </c>
      <c r="W135" s="235">
        <f aca="true" t="shared" si="11" ref="W135:W198">SUM(U135:V135)</f>
        <v>11</v>
      </c>
      <c r="X135" s="235">
        <f>VLOOKUP(D135,'peso proy'!E242:G607,3,FALSE)</f>
        <v>0</v>
      </c>
      <c r="Y135" s="235">
        <f aca="true" t="shared" si="12" ref="Y135:Y198">ROUNDUP(AVERAGE(V135,X135),0)+U135</f>
        <v>11</v>
      </c>
      <c r="Z135" s="236">
        <f aca="true" t="shared" si="13" ref="Z135:Z198">IF(X135=0,U135,Y135)</f>
        <v>11</v>
      </c>
      <c r="AA135" s="228">
        <f aca="true" t="shared" si="14" ref="AA135:AA198">+Z135-U135</f>
        <v>0</v>
      </c>
      <c r="AB135" s="227">
        <v>129</v>
      </c>
    </row>
    <row r="136" spans="1:28" s="171" customFormat="1" ht="39" customHeight="1">
      <c r="A136" s="183" t="s">
        <v>475</v>
      </c>
      <c r="B136" s="183" t="s">
        <v>340</v>
      </c>
      <c r="C136" s="245">
        <v>888</v>
      </c>
      <c r="D136" s="246" t="s">
        <v>117</v>
      </c>
      <c r="E136" s="247">
        <v>54027386000</v>
      </c>
      <c r="F136" s="174"/>
      <c r="G136" s="174"/>
      <c r="H136" s="174">
        <v>1</v>
      </c>
      <c r="I136" s="188"/>
      <c r="J136" s="188"/>
      <c r="K136" s="188"/>
      <c r="L136" s="188">
        <v>0</v>
      </c>
      <c r="M136" s="189">
        <v>3</v>
      </c>
      <c r="N136" s="189"/>
      <c r="O136" s="190"/>
      <c r="P136" s="191">
        <v>1</v>
      </c>
      <c r="Q136" s="192"/>
      <c r="R136" s="193">
        <v>0</v>
      </c>
      <c r="S136" s="194">
        <v>2</v>
      </c>
      <c r="T136" s="194"/>
      <c r="U136" s="234">
        <f t="shared" si="10"/>
        <v>7</v>
      </c>
      <c r="V136" s="235">
        <f>LOOKUP(B136,'peso entidad'!$B$5:$B$49,'peso entidad'!$E$5:$E$49)</f>
        <v>5</v>
      </c>
      <c r="W136" s="235">
        <f t="shared" si="11"/>
        <v>12</v>
      </c>
      <c r="X136" s="235">
        <f>VLOOKUP(D136,'peso proy'!E132:G497,3,FALSE)</f>
        <v>1</v>
      </c>
      <c r="Y136" s="235">
        <f t="shared" si="12"/>
        <v>10</v>
      </c>
      <c r="Z136" s="236">
        <f t="shared" si="13"/>
        <v>10</v>
      </c>
      <c r="AA136" s="228">
        <f t="shared" si="14"/>
        <v>3</v>
      </c>
      <c r="AB136" s="227">
        <v>130</v>
      </c>
    </row>
    <row r="137" spans="1:28" s="171" customFormat="1" ht="39" customHeight="1">
      <c r="A137" s="183" t="s">
        <v>18</v>
      </c>
      <c r="B137" s="183" t="s">
        <v>363</v>
      </c>
      <c r="C137" s="245">
        <v>709</v>
      </c>
      <c r="D137" s="246" t="s">
        <v>82</v>
      </c>
      <c r="E137" s="247">
        <v>12199000000</v>
      </c>
      <c r="F137" s="174"/>
      <c r="G137" s="174"/>
      <c r="H137" s="174">
        <v>1</v>
      </c>
      <c r="I137" s="188"/>
      <c r="J137" s="188"/>
      <c r="K137" s="188">
        <v>1</v>
      </c>
      <c r="L137" s="188"/>
      <c r="M137" s="189">
        <v>3</v>
      </c>
      <c r="N137" s="189"/>
      <c r="O137" s="190">
        <v>3</v>
      </c>
      <c r="P137" s="191"/>
      <c r="Q137" s="192">
        <v>2</v>
      </c>
      <c r="R137" s="193"/>
      <c r="S137" s="194"/>
      <c r="T137" s="194">
        <v>0</v>
      </c>
      <c r="U137" s="234">
        <f t="shared" si="10"/>
        <v>10</v>
      </c>
      <c r="V137" s="235">
        <f>LOOKUP(B137,'peso entidad'!$B$5:$B$49,'peso entidad'!$E$5:$E$49)</f>
        <v>1</v>
      </c>
      <c r="W137" s="235">
        <f t="shared" si="11"/>
        <v>11</v>
      </c>
      <c r="X137" s="235">
        <f>VLOOKUP(D137,'peso proy'!E327:G692,3,FALSE)</f>
        <v>0</v>
      </c>
      <c r="Y137" s="235">
        <f t="shared" si="12"/>
        <v>11</v>
      </c>
      <c r="Z137" s="236">
        <f t="shared" si="13"/>
        <v>10</v>
      </c>
      <c r="AA137" s="228">
        <f t="shared" si="14"/>
        <v>0</v>
      </c>
      <c r="AB137" s="227">
        <v>131</v>
      </c>
    </row>
    <row r="138" spans="1:28" s="171" customFormat="1" ht="39" customHeight="1">
      <c r="A138" s="183" t="s">
        <v>97</v>
      </c>
      <c r="B138" s="183" t="s">
        <v>346</v>
      </c>
      <c r="C138" s="245">
        <v>885</v>
      </c>
      <c r="D138" s="246" t="s">
        <v>114</v>
      </c>
      <c r="E138" s="247">
        <v>215818563821</v>
      </c>
      <c r="F138" s="174"/>
      <c r="G138" s="174"/>
      <c r="H138" s="174">
        <v>1</v>
      </c>
      <c r="I138" s="188"/>
      <c r="J138" s="188"/>
      <c r="K138" s="188"/>
      <c r="L138" s="188">
        <v>0</v>
      </c>
      <c r="M138" s="189">
        <v>3</v>
      </c>
      <c r="N138" s="189"/>
      <c r="O138" s="190">
        <v>3</v>
      </c>
      <c r="P138" s="191"/>
      <c r="Q138" s="192"/>
      <c r="R138" s="193">
        <v>0</v>
      </c>
      <c r="S138" s="194"/>
      <c r="T138" s="194">
        <v>0</v>
      </c>
      <c r="U138" s="234">
        <f t="shared" si="10"/>
        <v>7</v>
      </c>
      <c r="V138" s="235">
        <f>LOOKUP(B138,'peso entidad'!$B$5:$B$49,'peso entidad'!$E$5:$E$49)</f>
        <v>5</v>
      </c>
      <c r="W138" s="235">
        <f t="shared" si="11"/>
        <v>12</v>
      </c>
      <c r="X138" s="235">
        <f>VLOOKUP(D138,'peso proy'!E344:G709,3,FALSE)</f>
        <v>1</v>
      </c>
      <c r="Y138" s="235">
        <f t="shared" si="12"/>
        <v>10</v>
      </c>
      <c r="Z138" s="236">
        <f t="shared" si="13"/>
        <v>10</v>
      </c>
      <c r="AA138" s="228">
        <f t="shared" si="14"/>
        <v>3</v>
      </c>
      <c r="AB138" s="227">
        <v>132</v>
      </c>
    </row>
    <row r="139" spans="1:28" s="171" customFormat="1" ht="39" customHeight="1">
      <c r="A139" s="183" t="s">
        <v>3</v>
      </c>
      <c r="B139" s="183" t="s">
        <v>360</v>
      </c>
      <c r="C139" s="245">
        <v>681</v>
      </c>
      <c r="D139" s="246" t="s">
        <v>52</v>
      </c>
      <c r="E139" s="248">
        <v>150864672815</v>
      </c>
      <c r="F139" s="174"/>
      <c r="G139" s="174">
        <v>4</v>
      </c>
      <c r="H139" s="174"/>
      <c r="I139" s="188"/>
      <c r="J139" s="188"/>
      <c r="K139" s="188"/>
      <c r="L139" s="188">
        <v>0</v>
      </c>
      <c r="M139" s="189"/>
      <c r="N139" s="189">
        <v>2</v>
      </c>
      <c r="O139" s="190">
        <v>3</v>
      </c>
      <c r="P139" s="191"/>
      <c r="Q139" s="192"/>
      <c r="R139" s="193">
        <v>0</v>
      </c>
      <c r="S139" s="194"/>
      <c r="T139" s="194">
        <v>0</v>
      </c>
      <c r="U139" s="234">
        <f t="shared" si="10"/>
        <v>9</v>
      </c>
      <c r="V139" s="235">
        <f>LOOKUP(B139,'peso entidad'!$B$5:$B$49,'peso entidad'!$E$5:$E$49)</f>
        <v>1</v>
      </c>
      <c r="W139" s="235">
        <f t="shared" si="11"/>
        <v>10</v>
      </c>
      <c r="X139" s="235">
        <f>VLOOKUP(D139,'peso proy'!E197:G562,3,FALSE)</f>
        <v>1</v>
      </c>
      <c r="Y139" s="235">
        <f t="shared" si="12"/>
        <v>10</v>
      </c>
      <c r="Z139" s="236">
        <f t="shared" si="13"/>
        <v>10</v>
      </c>
      <c r="AA139" s="228">
        <f t="shared" si="14"/>
        <v>1</v>
      </c>
      <c r="AB139" s="227">
        <v>133</v>
      </c>
    </row>
    <row r="140" spans="1:28" s="171" customFormat="1" ht="39" customHeight="1">
      <c r="A140" s="183" t="s">
        <v>97</v>
      </c>
      <c r="B140" s="183" t="s">
        <v>346</v>
      </c>
      <c r="C140" s="245">
        <v>872</v>
      </c>
      <c r="D140" s="246" t="s">
        <v>101</v>
      </c>
      <c r="E140" s="247">
        <v>4727325000</v>
      </c>
      <c r="F140" s="174"/>
      <c r="G140" s="174"/>
      <c r="H140" s="174">
        <v>1</v>
      </c>
      <c r="I140" s="188"/>
      <c r="J140" s="188"/>
      <c r="K140" s="188">
        <v>1</v>
      </c>
      <c r="L140" s="188"/>
      <c r="M140" s="189">
        <v>3</v>
      </c>
      <c r="N140" s="189"/>
      <c r="O140" s="190">
        <v>3</v>
      </c>
      <c r="P140" s="191"/>
      <c r="Q140" s="192"/>
      <c r="R140" s="193">
        <v>0</v>
      </c>
      <c r="S140" s="194">
        <v>2</v>
      </c>
      <c r="T140" s="194"/>
      <c r="U140" s="234">
        <f t="shared" si="10"/>
        <v>10</v>
      </c>
      <c r="V140" s="235">
        <f>LOOKUP(B140,'peso entidad'!$B$5:$B$49,'peso entidad'!$E$5:$E$49)</f>
        <v>5</v>
      </c>
      <c r="W140" s="235">
        <f t="shared" si="11"/>
        <v>15</v>
      </c>
      <c r="X140" s="235">
        <f>VLOOKUP(D140,'peso proy'!E75:G440,3,FALSE)</f>
        <v>0</v>
      </c>
      <c r="Y140" s="235">
        <f t="shared" si="12"/>
        <v>13</v>
      </c>
      <c r="Z140" s="236">
        <f t="shared" si="13"/>
        <v>10</v>
      </c>
      <c r="AA140" s="228">
        <f t="shared" si="14"/>
        <v>0</v>
      </c>
      <c r="AB140" s="227">
        <v>134</v>
      </c>
    </row>
    <row r="141" spans="1:28" s="171" customFormat="1" ht="39" customHeight="1">
      <c r="A141" s="183" t="s">
        <v>97</v>
      </c>
      <c r="B141" s="183" t="s">
        <v>346</v>
      </c>
      <c r="C141" s="245">
        <v>881</v>
      </c>
      <c r="D141" s="246" t="s">
        <v>110</v>
      </c>
      <c r="E141" s="247">
        <v>261441728881</v>
      </c>
      <c r="F141" s="174"/>
      <c r="G141" s="174"/>
      <c r="H141" s="174">
        <v>1</v>
      </c>
      <c r="I141" s="188"/>
      <c r="J141" s="188"/>
      <c r="K141" s="188"/>
      <c r="L141" s="188">
        <v>0</v>
      </c>
      <c r="M141" s="189">
        <v>3</v>
      </c>
      <c r="N141" s="189"/>
      <c r="O141" s="190">
        <v>3</v>
      </c>
      <c r="P141" s="191"/>
      <c r="Q141" s="192"/>
      <c r="R141" s="193">
        <v>0</v>
      </c>
      <c r="S141" s="194"/>
      <c r="T141" s="194">
        <v>0</v>
      </c>
      <c r="U141" s="234">
        <f t="shared" si="10"/>
        <v>7</v>
      </c>
      <c r="V141" s="235">
        <f>LOOKUP(B141,'peso entidad'!$B$5:$B$49,'peso entidad'!$E$5:$E$49)</f>
        <v>5</v>
      </c>
      <c r="W141" s="235">
        <f t="shared" si="11"/>
        <v>12</v>
      </c>
      <c r="X141" s="235">
        <f>VLOOKUP(D141,'peso proy'!E25:G390,3,FALSE)</f>
        <v>1</v>
      </c>
      <c r="Y141" s="235">
        <f t="shared" si="12"/>
        <v>10</v>
      </c>
      <c r="Z141" s="236">
        <f t="shared" si="13"/>
        <v>10</v>
      </c>
      <c r="AA141" s="228">
        <f t="shared" si="14"/>
        <v>3</v>
      </c>
      <c r="AB141" s="227">
        <v>135</v>
      </c>
    </row>
    <row r="142" spans="1:28" s="171" customFormat="1" ht="39" customHeight="1">
      <c r="A142" s="183" t="s">
        <v>13</v>
      </c>
      <c r="B142" s="183" t="s">
        <v>373</v>
      </c>
      <c r="C142" s="245">
        <v>604</v>
      </c>
      <c r="D142" s="246" t="s">
        <v>47</v>
      </c>
      <c r="E142" s="247">
        <v>22692517000</v>
      </c>
      <c r="F142" s="174"/>
      <c r="G142" s="174"/>
      <c r="H142" s="174">
        <v>1</v>
      </c>
      <c r="I142" s="188">
        <v>3</v>
      </c>
      <c r="J142" s="188"/>
      <c r="K142" s="188"/>
      <c r="L142" s="188"/>
      <c r="M142" s="189">
        <v>3</v>
      </c>
      <c r="N142" s="189"/>
      <c r="O142" s="190">
        <v>3</v>
      </c>
      <c r="P142" s="191"/>
      <c r="Q142" s="192"/>
      <c r="R142" s="193">
        <v>0</v>
      </c>
      <c r="S142" s="194"/>
      <c r="T142" s="194">
        <v>0</v>
      </c>
      <c r="U142" s="234">
        <f t="shared" si="10"/>
        <v>10</v>
      </c>
      <c r="V142" s="235">
        <f>LOOKUP(B142,'peso entidad'!$B$5:$B$49,'peso entidad'!$E$5:$E$49)</f>
        <v>0</v>
      </c>
      <c r="W142" s="235">
        <f t="shared" si="11"/>
        <v>10</v>
      </c>
      <c r="X142" s="235">
        <f>VLOOKUP(D142,'peso proy'!E141:G506,3,FALSE)</f>
        <v>0</v>
      </c>
      <c r="Y142" s="235">
        <f t="shared" si="12"/>
        <v>10</v>
      </c>
      <c r="Z142" s="236">
        <f t="shared" si="13"/>
        <v>10</v>
      </c>
      <c r="AA142" s="228">
        <f t="shared" si="14"/>
        <v>0</v>
      </c>
      <c r="AB142" s="227">
        <v>136</v>
      </c>
    </row>
    <row r="143" spans="1:28" s="171" customFormat="1" ht="39" customHeight="1">
      <c r="A143" s="183" t="s">
        <v>461</v>
      </c>
      <c r="B143" s="183" t="s">
        <v>352</v>
      </c>
      <c r="C143" s="245">
        <v>747</v>
      </c>
      <c r="D143" s="246" t="s">
        <v>234</v>
      </c>
      <c r="E143" s="247">
        <v>42179920</v>
      </c>
      <c r="F143" s="174"/>
      <c r="G143" s="174"/>
      <c r="H143" s="174">
        <v>1</v>
      </c>
      <c r="I143" s="188">
        <v>3</v>
      </c>
      <c r="J143" s="188"/>
      <c r="K143" s="188"/>
      <c r="L143" s="188"/>
      <c r="M143" s="189">
        <v>3</v>
      </c>
      <c r="N143" s="189"/>
      <c r="O143" s="190">
        <v>3</v>
      </c>
      <c r="P143" s="191"/>
      <c r="Q143" s="192"/>
      <c r="R143" s="193">
        <v>0</v>
      </c>
      <c r="S143" s="194"/>
      <c r="T143" s="194">
        <v>0</v>
      </c>
      <c r="U143" s="234">
        <f t="shared" si="10"/>
        <v>10</v>
      </c>
      <c r="V143" s="235">
        <f>LOOKUP(B143,'peso entidad'!$B$5:$B$49,'peso entidad'!$E$5:$E$49)</f>
        <v>5</v>
      </c>
      <c r="W143" s="235">
        <f t="shared" si="11"/>
        <v>15</v>
      </c>
      <c r="X143" s="235">
        <f>VLOOKUP(D143,'peso proy'!E38:G403,3,FALSE)</f>
        <v>0</v>
      </c>
      <c r="Y143" s="235">
        <f t="shared" si="12"/>
        <v>13</v>
      </c>
      <c r="Z143" s="236">
        <f t="shared" si="13"/>
        <v>10</v>
      </c>
      <c r="AA143" s="228">
        <f t="shared" si="14"/>
        <v>0</v>
      </c>
      <c r="AB143" s="227">
        <v>137</v>
      </c>
    </row>
    <row r="144" spans="1:28" s="171" customFormat="1" ht="39" customHeight="1">
      <c r="A144" s="183" t="s">
        <v>477</v>
      </c>
      <c r="B144" s="183" t="s">
        <v>368</v>
      </c>
      <c r="C144" s="245">
        <v>768</v>
      </c>
      <c r="D144" s="246" t="s">
        <v>253</v>
      </c>
      <c r="E144" s="247">
        <v>101026638000</v>
      </c>
      <c r="F144" s="174"/>
      <c r="G144" s="174"/>
      <c r="H144" s="174">
        <v>1</v>
      </c>
      <c r="I144" s="188">
        <v>3</v>
      </c>
      <c r="J144" s="188"/>
      <c r="K144" s="188"/>
      <c r="L144" s="188"/>
      <c r="M144" s="189"/>
      <c r="N144" s="189">
        <v>2</v>
      </c>
      <c r="O144" s="190">
        <v>3</v>
      </c>
      <c r="P144" s="191"/>
      <c r="Q144" s="192"/>
      <c r="R144" s="193">
        <v>0</v>
      </c>
      <c r="S144" s="194"/>
      <c r="T144" s="194">
        <v>0</v>
      </c>
      <c r="U144" s="234">
        <f t="shared" si="10"/>
        <v>9</v>
      </c>
      <c r="V144" s="235">
        <f>LOOKUP(B144,'peso entidad'!$B$5:$B$49,'peso entidad'!$E$5:$E$49)</f>
        <v>1</v>
      </c>
      <c r="W144" s="235">
        <f t="shared" si="11"/>
        <v>10</v>
      </c>
      <c r="X144" s="235">
        <f>VLOOKUP(D144,'peso proy'!E34:G399,3,FALSE)</f>
        <v>1</v>
      </c>
      <c r="Y144" s="235">
        <f t="shared" si="12"/>
        <v>10</v>
      </c>
      <c r="Z144" s="236">
        <f t="shared" si="13"/>
        <v>10</v>
      </c>
      <c r="AA144" s="228">
        <f t="shared" si="14"/>
        <v>1</v>
      </c>
      <c r="AB144" s="227">
        <v>138</v>
      </c>
    </row>
    <row r="145" spans="1:28" s="171" customFormat="1" ht="39" customHeight="1">
      <c r="A145" s="183" t="s">
        <v>215</v>
      </c>
      <c r="B145" s="183" t="s">
        <v>359</v>
      </c>
      <c r="C145" s="245">
        <v>780</v>
      </c>
      <c r="D145" s="246" t="s">
        <v>265</v>
      </c>
      <c r="E145" s="247">
        <v>19263829640</v>
      </c>
      <c r="F145" s="174"/>
      <c r="G145" s="174">
        <v>4</v>
      </c>
      <c r="H145" s="174"/>
      <c r="I145" s="188"/>
      <c r="J145" s="188"/>
      <c r="K145" s="188">
        <v>1</v>
      </c>
      <c r="L145" s="188"/>
      <c r="M145" s="189"/>
      <c r="N145" s="189">
        <v>2</v>
      </c>
      <c r="O145" s="190">
        <v>3</v>
      </c>
      <c r="P145" s="191"/>
      <c r="Q145" s="192"/>
      <c r="R145" s="193">
        <v>0</v>
      </c>
      <c r="S145" s="194"/>
      <c r="T145" s="194">
        <v>0</v>
      </c>
      <c r="U145" s="234">
        <f t="shared" si="10"/>
        <v>10</v>
      </c>
      <c r="V145" s="235">
        <f>LOOKUP(B145,'peso entidad'!$B$5:$B$49,'peso entidad'!$E$5:$E$49)</f>
        <v>0</v>
      </c>
      <c r="W145" s="235">
        <f t="shared" si="11"/>
        <v>10</v>
      </c>
      <c r="X145" s="235">
        <f>VLOOKUP(D145,'peso proy'!E268:G633,3,FALSE)</f>
        <v>0</v>
      </c>
      <c r="Y145" s="235">
        <f t="shared" si="12"/>
        <v>10</v>
      </c>
      <c r="Z145" s="236">
        <f t="shared" si="13"/>
        <v>10</v>
      </c>
      <c r="AA145" s="228">
        <f t="shared" si="14"/>
        <v>0</v>
      </c>
      <c r="AB145" s="227">
        <v>139</v>
      </c>
    </row>
    <row r="146" spans="1:28" s="171" customFormat="1" ht="39" customHeight="1">
      <c r="A146" s="183" t="s">
        <v>97</v>
      </c>
      <c r="B146" s="183" t="s">
        <v>346</v>
      </c>
      <c r="C146" s="245">
        <v>878</v>
      </c>
      <c r="D146" s="246" t="s">
        <v>107</v>
      </c>
      <c r="E146" s="247">
        <v>201500000000</v>
      </c>
      <c r="F146" s="174"/>
      <c r="G146" s="174"/>
      <c r="H146" s="174">
        <v>1</v>
      </c>
      <c r="I146" s="188"/>
      <c r="J146" s="188"/>
      <c r="K146" s="188"/>
      <c r="L146" s="188">
        <v>0</v>
      </c>
      <c r="M146" s="189">
        <v>3</v>
      </c>
      <c r="N146" s="189"/>
      <c r="O146" s="190">
        <v>3</v>
      </c>
      <c r="P146" s="191"/>
      <c r="Q146" s="192"/>
      <c r="R146" s="193">
        <v>0</v>
      </c>
      <c r="S146" s="194"/>
      <c r="T146" s="194">
        <v>0</v>
      </c>
      <c r="U146" s="234">
        <f t="shared" si="10"/>
        <v>7</v>
      </c>
      <c r="V146" s="235">
        <f>LOOKUP(B146,'peso entidad'!$B$5:$B$49,'peso entidad'!$E$5:$E$49)</f>
        <v>5</v>
      </c>
      <c r="W146" s="235">
        <f t="shared" si="11"/>
        <v>12</v>
      </c>
      <c r="X146" s="235">
        <f>VLOOKUP(D146,'peso proy'!E232:G597,3,FALSE)</f>
        <v>1</v>
      </c>
      <c r="Y146" s="235">
        <f t="shared" si="12"/>
        <v>10</v>
      </c>
      <c r="Z146" s="236">
        <f t="shared" si="13"/>
        <v>10</v>
      </c>
      <c r="AA146" s="228">
        <f t="shared" si="14"/>
        <v>3</v>
      </c>
      <c r="AB146" s="227">
        <v>140</v>
      </c>
    </row>
    <row r="147" spans="1:28" s="171" customFormat="1" ht="39" customHeight="1">
      <c r="A147" s="183" t="s">
        <v>97</v>
      </c>
      <c r="B147" s="183" t="s">
        <v>346</v>
      </c>
      <c r="C147" s="245">
        <v>882</v>
      </c>
      <c r="D147" s="246" t="s">
        <v>111</v>
      </c>
      <c r="E147" s="247">
        <v>55112689646</v>
      </c>
      <c r="F147" s="174"/>
      <c r="G147" s="174"/>
      <c r="H147" s="174">
        <v>1</v>
      </c>
      <c r="I147" s="188"/>
      <c r="J147" s="188"/>
      <c r="K147" s="188"/>
      <c r="L147" s="188">
        <v>0</v>
      </c>
      <c r="M147" s="189">
        <v>3</v>
      </c>
      <c r="N147" s="189"/>
      <c r="O147" s="190">
        <v>3</v>
      </c>
      <c r="P147" s="191"/>
      <c r="Q147" s="192"/>
      <c r="R147" s="193">
        <v>0</v>
      </c>
      <c r="S147" s="194"/>
      <c r="T147" s="194">
        <v>0</v>
      </c>
      <c r="U147" s="234">
        <f t="shared" si="10"/>
        <v>7</v>
      </c>
      <c r="V147" s="235">
        <f>LOOKUP(B147,'peso entidad'!$B$5:$B$49,'peso entidad'!$E$5:$E$49)</f>
        <v>5</v>
      </c>
      <c r="W147" s="235">
        <f t="shared" si="11"/>
        <v>12</v>
      </c>
      <c r="X147" s="235">
        <f>VLOOKUP(D147,'peso proy'!E64:G429,3,FALSE)</f>
        <v>1</v>
      </c>
      <c r="Y147" s="235">
        <f t="shared" si="12"/>
        <v>10</v>
      </c>
      <c r="Z147" s="236">
        <f t="shared" si="13"/>
        <v>10</v>
      </c>
      <c r="AA147" s="228">
        <f t="shared" si="14"/>
        <v>3</v>
      </c>
      <c r="AB147" s="227">
        <v>141</v>
      </c>
    </row>
    <row r="148" spans="1:28" s="171" customFormat="1" ht="39" customHeight="1">
      <c r="A148" s="183" t="s">
        <v>475</v>
      </c>
      <c r="B148" s="183" t="s">
        <v>340</v>
      </c>
      <c r="C148" s="245">
        <v>892</v>
      </c>
      <c r="D148" s="246" t="s">
        <v>121</v>
      </c>
      <c r="E148" s="247">
        <v>37084205000</v>
      </c>
      <c r="F148" s="174"/>
      <c r="G148" s="174"/>
      <c r="H148" s="174">
        <v>1</v>
      </c>
      <c r="I148" s="188"/>
      <c r="J148" s="188"/>
      <c r="K148" s="188">
        <v>1</v>
      </c>
      <c r="L148" s="188"/>
      <c r="M148" s="189">
        <v>3</v>
      </c>
      <c r="N148" s="189"/>
      <c r="O148" s="190">
        <v>3</v>
      </c>
      <c r="P148" s="191"/>
      <c r="Q148" s="192"/>
      <c r="R148" s="193">
        <v>0</v>
      </c>
      <c r="S148" s="194">
        <v>2</v>
      </c>
      <c r="T148" s="194"/>
      <c r="U148" s="234">
        <f t="shared" si="10"/>
        <v>10</v>
      </c>
      <c r="V148" s="235">
        <f>LOOKUP(B148,'peso entidad'!$B$5:$B$49,'peso entidad'!$E$5:$E$49)</f>
        <v>5</v>
      </c>
      <c r="W148" s="235">
        <f t="shared" si="11"/>
        <v>15</v>
      </c>
      <c r="X148" s="235">
        <f>VLOOKUP(D148,'peso proy'!E120:G485,3,FALSE)</f>
        <v>0</v>
      </c>
      <c r="Y148" s="235">
        <f t="shared" si="12"/>
        <v>13</v>
      </c>
      <c r="Z148" s="236">
        <f t="shared" si="13"/>
        <v>10</v>
      </c>
      <c r="AA148" s="228">
        <f t="shared" si="14"/>
        <v>0</v>
      </c>
      <c r="AB148" s="227">
        <v>142</v>
      </c>
    </row>
    <row r="149" spans="1:28" s="171" customFormat="1" ht="39" customHeight="1">
      <c r="A149" s="183" t="s">
        <v>463</v>
      </c>
      <c r="B149" s="183" t="s">
        <v>371</v>
      </c>
      <c r="C149" s="245">
        <v>4149</v>
      </c>
      <c r="D149" s="246" t="s">
        <v>176</v>
      </c>
      <c r="E149" s="247">
        <v>48732448691</v>
      </c>
      <c r="F149" s="174"/>
      <c r="G149" s="174">
        <v>4</v>
      </c>
      <c r="H149" s="174"/>
      <c r="I149" s="188"/>
      <c r="J149" s="188"/>
      <c r="K149" s="188"/>
      <c r="L149" s="188">
        <v>0</v>
      </c>
      <c r="M149" s="189"/>
      <c r="N149" s="189">
        <v>2</v>
      </c>
      <c r="O149" s="190">
        <v>3</v>
      </c>
      <c r="P149" s="191"/>
      <c r="Q149" s="192"/>
      <c r="R149" s="193">
        <v>0</v>
      </c>
      <c r="S149" s="194"/>
      <c r="T149" s="194">
        <v>0</v>
      </c>
      <c r="U149" s="234">
        <f t="shared" si="10"/>
        <v>9</v>
      </c>
      <c r="V149" s="235">
        <f>LOOKUP(B149,'peso entidad'!$B$5:$B$49,'peso entidad'!$E$5:$E$49)</f>
        <v>1</v>
      </c>
      <c r="W149" s="235">
        <f t="shared" si="11"/>
        <v>10</v>
      </c>
      <c r="X149" s="235">
        <f>VLOOKUP(D149,'peso proy'!E125:G490,3,FALSE)</f>
        <v>1</v>
      </c>
      <c r="Y149" s="235">
        <f t="shared" si="12"/>
        <v>10</v>
      </c>
      <c r="Z149" s="236">
        <f t="shared" si="13"/>
        <v>10</v>
      </c>
      <c r="AA149" s="228">
        <f t="shared" si="14"/>
        <v>1</v>
      </c>
      <c r="AB149" s="227">
        <v>143</v>
      </c>
    </row>
    <row r="150" spans="1:28" s="171" customFormat="1" ht="39" customHeight="1">
      <c r="A150" s="183" t="s">
        <v>431</v>
      </c>
      <c r="B150" s="183" t="s">
        <v>353</v>
      </c>
      <c r="C150" s="245">
        <v>67</v>
      </c>
      <c r="D150" s="246" t="s">
        <v>446</v>
      </c>
      <c r="E150" s="247">
        <v>115971051955</v>
      </c>
      <c r="F150" s="174"/>
      <c r="G150" s="174"/>
      <c r="H150" s="174">
        <v>1</v>
      </c>
      <c r="I150" s="188"/>
      <c r="J150" s="188"/>
      <c r="K150" s="188">
        <v>1</v>
      </c>
      <c r="L150" s="188">
        <v>0</v>
      </c>
      <c r="M150" s="189"/>
      <c r="N150" s="189">
        <v>2</v>
      </c>
      <c r="O150" s="190">
        <v>3</v>
      </c>
      <c r="P150" s="191"/>
      <c r="Q150" s="192"/>
      <c r="R150" s="193">
        <v>0</v>
      </c>
      <c r="S150" s="194"/>
      <c r="T150" s="194">
        <v>0</v>
      </c>
      <c r="U150" s="234">
        <f t="shared" si="10"/>
        <v>7</v>
      </c>
      <c r="V150" s="235">
        <f>LOOKUP(B150,'peso entidad'!$B$5:$B$49,'peso entidad'!$E$5:$E$49)</f>
        <v>5</v>
      </c>
      <c r="W150" s="235">
        <f t="shared" si="11"/>
        <v>12</v>
      </c>
      <c r="X150" s="235">
        <f>VLOOKUP(D150,'peso proy'!E224:G589,3,FALSE)</f>
        <v>1</v>
      </c>
      <c r="Y150" s="235">
        <f t="shared" si="12"/>
        <v>10</v>
      </c>
      <c r="Z150" s="236">
        <f t="shared" si="13"/>
        <v>10</v>
      </c>
      <c r="AA150" s="228">
        <f t="shared" si="14"/>
        <v>3</v>
      </c>
      <c r="AB150" s="227">
        <v>144</v>
      </c>
    </row>
    <row r="151" spans="1:28" s="171" customFormat="1" ht="39" customHeight="1">
      <c r="A151" s="183" t="s">
        <v>431</v>
      </c>
      <c r="B151" s="183" t="s">
        <v>353</v>
      </c>
      <c r="C151" s="245">
        <v>68</v>
      </c>
      <c r="D151" s="246" t="s">
        <v>447</v>
      </c>
      <c r="E151" s="247">
        <v>154561422671</v>
      </c>
      <c r="F151" s="174"/>
      <c r="G151" s="174"/>
      <c r="H151" s="174">
        <v>1</v>
      </c>
      <c r="I151" s="188"/>
      <c r="J151" s="188"/>
      <c r="K151" s="188">
        <v>1</v>
      </c>
      <c r="L151" s="188"/>
      <c r="M151" s="189"/>
      <c r="N151" s="189">
        <v>2</v>
      </c>
      <c r="O151" s="190">
        <v>3</v>
      </c>
      <c r="P151" s="191"/>
      <c r="Q151" s="192"/>
      <c r="R151" s="193">
        <v>0</v>
      </c>
      <c r="S151" s="194"/>
      <c r="T151" s="194">
        <v>0</v>
      </c>
      <c r="U151" s="234">
        <f t="shared" si="10"/>
        <v>7</v>
      </c>
      <c r="V151" s="235">
        <f>LOOKUP(B151,'peso entidad'!$B$5:$B$49,'peso entidad'!$E$5:$E$49)</f>
        <v>5</v>
      </c>
      <c r="W151" s="235">
        <f t="shared" si="11"/>
        <v>12</v>
      </c>
      <c r="X151" s="235">
        <f>VLOOKUP(D151,'peso proy'!E89:G454,3,FALSE)</f>
        <v>1</v>
      </c>
      <c r="Y151" s="235">
        <f t="shared" si="12"/>
        <v>10</v>
      </c>
      <c r="Z151" s="236">
        <f t="shared" si="13"/>
        <v>10</v>
      </c>
      <c r="AA151" s="228">
        <f t="shared" si="14"/>
        <v>3</v>
      </c>
      <c r="AB151" s="227">
        <v>145</v>
      </c>
    </row>
    <row r="152" spans="1:28" s="171" customFormat="1" ht="39" customHeight="1">
      <c r="A152" s="183" t="s">
        <v>479</v>
      </c>
      <c r="B152" s="183" t="s">
        <v>379</v>
      </c>
      <c r="C152" s="245">
        <v>295</v>
      </c>
      <c r="D152" s="246" t="s">
        <v>480</v>
      </c>
      <c r="E152" s="247">
        <v>4389437050</v>
      </c>
      <c r="F152" s="174"/>
      <c r="G152" s="174"/>
      <c r="H152" s="174">
        <v>1</v>
      </c>
      <c r="I152" s="188">
        <v>3</v>
      </c>
      <c r="J152" s="188"/>
      <c r="K152" s="188"/>
      <c r="L152" s="188"/>
      <c r="M152" s="189">
        <v>3</v>
      </c>
      <c r="N152" s="189"/>
      <c r="O152" s="190">
        <v>3</v>
      </c>
      <c r="P152" s="191"/>
      <c r="Q152" s="192"/>
      <c r="R152" s="193">
        <v>0</v>
      </c>
      <c r="S152" s="194"/>
      <c r="T152" s="194">
        <v>0</v>
      </c>
      <c r="U152" s="234">
        <f t="shared" si="10"/>
        <v>10</v>
      </c>
      <c r="V152" s="235">
        <f>LOOKUP(B152,'peso entidad'!$B$5:$B$49,'peso entidad'!$E$5:$E$49)</f>
        <v>0</v>
      </c>
      <c r="W152" s="235">
        <f t="shared" si="11"/>
        <v>10</v>
      </c>
      <c r="X152" s="235">
        <f>VLOOKUP(D152,'peso proy'!E39:G404,3,FALSE)</f>
        <v>0</v>
      </c>
      <c r="Y152" s="235">
        <f t="shared" si="12"/>
        <v>10</v>
      </c>
      <c r="Z152" s="236">
        <f t="shared" si="13"/>
        <v>10</v>
      </c>
      <c r="AA152" s="228">
        <f t="shared" si="14"/>
        <v>0</v>
      </c>
      <c r="AB152" s="227">
        <v>146</v>
      </c>
    </row>
    <row r="153" spans="1:28" s="171" customFormat="1" ht="39" customHeight="1">
      <c r="A153" s="183" t="s">
        <v>18</v>
      </c>
      <c r="B153" s="183" t="s">
        <v>363</v>
      </c>
      <c r="C153" s="245">
        <v>716</v>
      </c>
      <c r="D153" s="246" t="s">
        <v>90</v>
      </c>
      <c r="E153" s="247">
        <v>33105000000</v>
      </c>
      <c r="F153" s="174"/>
      <c r="G153" s="174"/>
      <c r="H153" s="174">
        <v>1</v>
      </c>
      <c r="I153" s="188">
        <v>3</v>
      </c>
      <c r="J153" s="188"/>
      <c r="K153" s="188"/>
      <c r="L153" s="188"/>
      <c r="M153" s="189">
        <v>3</v>
      </c>
      <c r="N153" s="189"/>
      <c r="O153" s="190">
        <v>3</v>
      </c>
      <c r="P153" s="191"/>
      <c r="Q153" s="192"/>
      <c r="R153" s="193">
        <v>0</v>
      </c>
      <c r="S153" s="194"/>
      <c r="T153" s="194">
        <v>0</v>
      </c>
      <c r="U153" s="234">
        <f t="shared" si="10"/>
        <v>10</v>
      </c>
      <c r="V153" s="235">
        <f>LOOKUP(B153,'peso entidad'!$B$5:$B$49,'peso entidad'!$E$5:$E$49)</f>
        <v>1</v>
      </c>
      <c r="W153" s="235">
        <f t="shared" si="11"/>
        <v>11</v>
      </c>
      <c r="X153" s="235">
        <f>VLOOKUP(D153,'peso proy'!E171:G536,3,FALSE)</f>
        <v>0</v>
      </c>
      <c r="Y153" s="235">
        <f t="shared" si="12"/>
        <v>11</v>
      </c>
      <c r="Z153" s="236">
        <f t="shared" si="13"/>
        <v>10</v>
      </c>
      <c r="AA153" s="228">
        <f t="shared" si="14"/>
        <v>0</v>
      </c>
      <c r="AB153" s="227">
        <v>147</v>
      </c>
    </row>
    <row r="154" spans="1:28" s="171" customFormat="1" ht="39" customHeight="1">
      <c r="A154" s="183" t="s">
        <v>215</v>
      </c>
      <c r="B154" s="183" t="s">
        <v>359</v>
      </c>
      <c r="C154" s="245">
        <v>790</v>
      </c>
      <c r="D154" s="246" t="s">
        <v>274</v>
      </c>
      <c r="E154" s="247">
        <v>15857634901</v>
      </c>
      <c r="F154" s="174"/>
      <c r="G154" s="174"/>
      <c r="H154" s="174">
        <v>1</v>
      </c>
      <c r="I154" s="188">
        <v>3</v>
      </c>
      <c r="J154" s="188"/>
      <c r="K154" s="188"/>
      <c r="L154" s="188"/>
      <c r="M154" s="189">
        <v>3</v>
      </c>
      <c r="N154" s="189"/>
      <c r="O154" s="190">
        <v>3</v>
      </c>
      <c r="P154" s="191"/>
      <c r="Q154" s="192"/>
      <c r="R154" s="193">
        <v>0</v>
      </c>
      <c r="S154" s="194"/>
      <c r="T154" s="194">
        <v>0</v>
      </c>
      <c r="U154" s="234">
        <f t="shared" si="10"/>
        <v>10</v>
      </c>
      <c r="V154" s="235">
        <f>LOOKUP(B154,'peso entidad'!$B$5:$B$49,'peso entidad'!$E$5:$E$49)</f>
        <v>0</v>
      </c>
      <c r="W154" s="235">
        <f t="shared" si="11"/>
        <v>10</v>
      </c>
      <c r="X154" s="235">
        <f>VLOOKUP(D154,'peso proy'!E150:G515,3,FALSE)</f>
        <v>0</v>
      </c>
      <c r="Y154" s="235">
        <f t="shared" si="12"/>
        <v>10</v>
      </c>
      <c r="Z154" s="236">
        <f t="shared" si="13"/>
        <v>10</v>
      </c>
      <c r="AA154" s="228">
        <f t="shared" si="14"/>
        <v>0</v>
      </c>
      <c r="AB154" s="227">
        <v>148</v>
      </c>
    </row>
    <row r="155" spans="1:28" s="171" customFormat="1" ht="39" customHeight="1">
      <c r="A155" s="183" t="s">
        <v>485</v>
      </c>
      <c r="B155" s="183" t="s">
        <v>364</v>
      </c>
      <c r="C155" s="245">
        <v>857</v>
      </c>
      <c r="D155" s="246" t="s">
        <v>330</v>
      </c>
      <c r="E155" s="247">
        <v>7215670000</v>
      </c>
      <c r="F155" s="174"/>
      <c r="G155" s="174"/>
      <c r="H155" s="174">
        <v>1</v>
      </c>
      <c r="I155" s="188">
        <v>3</v>
      </c>
      <c r="J155" s="188"/>
      <c r="K155" s="188"/>
      <c r="L155" s="188"/>
      <c r="M155" s="189">
        <v>3</v>
      </c>
      <c r="N155" s="189"/>
      <c r="O155" s="190">
        <v>3</v>
      </c>
      <c r="P155" s="191"/>
      <c r="Q155" s="192"/>
      <c r="R155" s="193">
        <v>0</v>
      </c>
      <c r="S155" s="194"/>
      <c r="T155" s="194">
        <v>0</v>
      </c>
      <c r="U155" s="234">
        <f t="shared" si="10"/>
        <v>10</v>
      </c>
      <c r="V155" s="235">
        <f>LOOKUP(B155,'peso entidad'!$B$5:$B$49,'peso entidad'!$E$5:$E$49)</f>
        <v>0</v>
      </c>
      <c r="W155" s="235">
        <f t="shared" si="11"/>
        <v>10</v>
      </c>
      <c r="X155" s="235">
        <f>VLOOKUP(D155,'peso proy'!E72:G437,3,FALSE)</f>
        <v>0</v>
      </c>
      <c r="Y155" s="235">
        <f t="shared" si="12"/>
        <v>10</v>
      </c>
      <c r="Z155" s="236">
        <f t="shared" si="13"/>
        <v>10</v>
      </c>
      <c r="AA155" s="228">
        <f t="shared" si="14"/>
        <v>0</v>
      </c>
      <c r="AB155" s="227">
        <v>149</v>
      </c>
    </row>
    <row r="156" spans="1:28" s="171" customFormat="1" ht="39" customHeight="1">
      <c r="A156" s="183" t="s">
        <v>18</v>
      </c>
      <c r="B156" s="183" t="s">
        <v>363</v>
      </c>
      <c r="C156" s="245">
        <v>689</v>
      </c>
      <c r="D156" s="246" t="s">
        <v>58</v>
      </c>
      <c r="E156" s="247">
        <v>34405000000</v>
      </c>
      <c r="F156" s="174"/>
      <c r="G156" s="174"/>
      <c r="H156" s="174">
        <v>1</v>
      </c>
      <c r="I156" s="188">
        <v>3</v>
      </c>
      <c r="J156" s="188"/>
      <c r="K156" s="188"/>
      <c r="L156" s="188"/>
      <c r="M156" s="189">
        <v>3</v>
      </c>
      <c r="N156" s="189"/>
      <c r="O156" s="190">
        <v>3</v>
      </c>
      <c r="P156" s="191"/>
      <c r="Q156" s="192"/>
      <c r="R156" s="193">
        <v>0</v>
      </c>
      <c r="S156" s="194"/>
      <c r="T156" s="194">
        <v>0</v>
      </c>
      <c r="U156" s="234">
        <f t="shared" si="10"/>
        <v>10</v>
      </c>
      <c r="V156" s="235">
        <f>LOOKUP(B156,'peso entidad'!$B$5:$B$49,'peso entidad'!$E$5:$E$49)</f>
        <v>1</v>
      </c>
      <c r="W156" s="235">
        <f t="shared" si="11"/>
        <v>11</v>
      </c>
      <c r="X156" s="235">
        <f>VLOOKUP(D156,'peso proy'!E306:G671,3,FALSE)</f>
        <v>0</v>
      </c>
      <c r="Y156" s="235">
        <f t="shared" si="12"/>
        <v>11</v>
      </c>
      <c r="Z156" s="236">
        <f t="shared" si="13"/>
        <v>10</v>
      </c>
      <c r="AA156" s="228">
        <f t="shared" si="14"/>
        <v>0</v>
      </c>
      <c r="AB156" s="227">
        <v>150</v>
      </c>
    </row>
    <row r="157" spans="1:28" s="171" customFormat="1" ht="39" customHeight="1">
      <c r="A157" s="183" t="s">
        <v>215</v>
      </c>
      <c r="B157" s="183" t="s">
        <v>359</v>
      </c>
      <c r="C157" s="245">
        <v>789</v>
      </c>
      <c r="D157" s="246" t="s">
        <v>273</v>
      </c>
      <c r="E157" s="247">
        <v>9798626000</v>
      </c>
      <c r="F157" s="174"/>
      <c r="G157" s="174"/>
      <c r="H157" s="174">
        <v>3</v>
      </c>
      <c r="I157" s="188"/>
      <c r="J157" s="188"/>
      <c r="K157" s="188">
        <v>1</v>
      </c>
      <c r="L157" s="188"/>
      <c r="M157" s="189">
        <v>3</v>
      </c>
      <c r="N157" s="189"/>
      <c r="O157" s="190">
        <v>3</v>
      </c>
      <c r="P157" s="191"/>
      <c r="Q157" s="192"/>
      <c r="R157" s="193">
        <v>0</v>
      </c>
      <c r="S157" s="194"/>
      <c r="T157" s="194">
        <v>0</v>
      </c>
      <c r="U157" s="234">
        <f t="shared" si="10"/>
        <v>10</v>
      </c>
      <c r="V157" s="235">
        <f>LOOKUP(B157,'peso entidad'!$B$5:$B$49,'peso entidad'!$E$5:$E$49)</f>
        <v>0</v>
      </c>
      <c r="W157" s="235">
        <f t="shared" si="11"/>
        <v>10</v>
      </c>
      <c r="X157" s="235">
        <f>VLOOKUP(D157,'peso proy'!E177:G542,3,FALSE)</f>
        <v>0</v>
      </c>
      <c r="Y157" s="235">
        <f t="shared" si="12"/>
        <v>10</v>
      </c>
      <c r="Z157" s="236">
        <f t="shared" si="13"/>
        <v>10</v>
      </c>
      <c r="AA157" s="228">
        <f t="shared" si="14"/>
        <v>0</v>
      </c>
      <c r="AB157" s="227">
        <v>151</v>
      </c>
    </row>
    <row r="158" spans="1:28" s="171" customFormat="1" ht="39" customHeight="1">
      <c r="A158" s="183" t="s">
        <v>485</v>
      </c>
      <c r="B158" s="183" t="s">
        <v>364</v>
      </c>
      <c r="C158" s="245">
        <v>856</v>
      </c>
      <c r="D158" s="246" t="s">
        <v>329</v>
      </c>
      <c r="E158" s="247">
        <v>417011000</v>
      </c>
      <c r="F158" s="174"/>
      <c r="G158" s="174"/>
      <c r="H158" s="174">
        <v>1</v>
      </c>
      <c r="I158" s="188">
        <v>3</v>
      </c>
      <c r="J158" s="188"/>
      <c r="K158" s="188"/>
      <c r="L158" s="188"/>
      <c r="M158" s="189">
        <v>3</v>
      </c>
      <c r="N158" s="189"/>
      <c r="O158" s="190">
        <v>3</v>
      </c>
      <c r="P158" s="191"/>
      <c r="Q158" s="192"/>
      <c r="R158" s="193">
        <v>0</v>
      </c>
      <c r="S158" s="194"/>
      <c r="T158" s="194">
        <v>0</v>
      </c>
      <c r="U158" s="234">
        <f t="shared" si="10"/>
        <v>10</v>
      </c>
      <c r="V158" s="235">
        <f>LOOKUP(B158,'peso entidad'!$B$5:$B$49,'peso entidad'!$E$5:$E$49)</f>
        <v>0</v>
      </c>
      <c r="W158" s="235">
        <f t="shared" si="11"/>
        <v>10</v>
      </c>
      <c r="X158" s="235">
        <f>VLOOKUP(D158,'peso proy'!E129:G494,3,FALSE)</f>
        <v>0</v>
      </c>
      <c r="Y158" s="235">
        <f t="shared" si="12"/>
        <v>10</v>
      </c>
      <c r="Z158" s="236">
        <f t="shared" si="13"/>
        <v>10</v>
      </c>
      <c r="AA158" s="228">
        <f t="shared" si="14"/>
        <v>0</v>
      </c>
      <c r="AB158" s="227">
        <v>152</v>
      </c>
    </row>
    <row r="159" spans="1:28" s="171" customFormat="1" ht="39" customHeight="1">
      <c r="A159" s="183" t="s">
        <v>487</v>
      </c>
      <c r="B159" s="183" t="s">
        <v>356</v>
      </c>
      <c r="C159" s="245">
        <v>6219</v>
      </c>
      <c r="D159" s="246" t="s">
        <v>180</v>
      </c>
      <c r="E159" s="247">
        <v>97840805958</v>
      </c>
      <c r="F159" s="174"/>
      <c r="G159" s="174"/>
      <c r="H159" s="174">
        <v>1</v>
      </c>
      <c r="I159" s="188"/>
      <c r="J159" s="188"/>
      <c r="K159" s="188">
        <v>1</v>
      </c>
      <c r="L159" s="188">
        <v>0</v>
      </c>
      <c r="M159" s="189">
        <v>3</v>
      </c>
      <c r="N159" s="189"/>
      <c r="O159" s="190"/>
      <c r="P159" s="191"/>
      <c r="Q159" s="192">
        <v>2</v>
      </c>
      <c r="R159" s="193">
        <v>0</v>
      </c>
      <c r="S159" s="194"/>
      <c r="T159" s="194">
        <v>0</v>
      </c>
      <c r="U159" s="234">
        <f t="shared" si="10"/>
        <v>7</v>
      </c>
      <c r="V159" s="235">
        <f>LOOKUP(B159,'peso entidad'!$B$5:$B$49,'peso entidad'!$E$5:$E$49)</f>
        <v>5</v>
      </c>
      <c r="W159" s="235">
        <f t="shared" si="11"/>
        <v>12</v>
      </c>
      <c r="X159" s="235">
        <f>VLOOKUP(D159,'peso proy'!E28:G393,3,FALSE)</f>
        <v>1</v>
      </c>
      <c r="Y159" s="235">
        <f t="shared" si="12"/>
        <v>10</v>
      </c>
      <c r="Z159" s="236">
        <f t="shared" si="13"/>
        <v>10</v>
      </c>
      <c r="AA159" s="228">
        <f t="shared" si="14"/>
        <v>3</v>
      </c>
      <c r="AB159" s="227">
        <v>153</v>
      </c>
    </row>
    <row r="160" spans="1:28" s="171" customFormat="1" ht="39" customHeight="1">
      <c r="A160" s="183" t="s">
        <v>431</v>
      </c>
      <c r="B160" s="183" t="s">
        <v>353</v>
      </c>
      <c r="C160" s="245">
        <v>7334</v>
      </c>
      <c r="D160" s="246" t="s">
        <v>192</v>
      </c>
      <c r="E160" s="247">
        <v>173613119208</v>
      </c>
      <c r="F160" s="174"/>
      <c r="G160" s="174"/>
      <c r="H160" s="174">
        <v>1</v>
      </c>
      <c r="I160" s="188"/>
      <c r="J160" s="188"/>
      <c r="K160" s="188">
        <v>1</v>
      </c>
      <c r="L160" s="188"/>
      <c r="M160" s="189"/>
      <c r="N160" s="189">
        <v>2</v>
      </c>
      <c r="O160" s="190">
        <v>3</v>
      </c>
      <c r="P160" s="191"/>
      <c r="Q160" s="192"/>
      <c r="R160" s="193">
        <v>0</v>
      </c>
      <c r="S160" s="194"/>
      <c r="T160" s="194">
        <v>0</v>
      </c>
      <c r="U160" s="234">
        <f t="shared" si="10"/>
        <v>7</v>
      </c>
      <c r="V160" s="235">
        <f>LOOKUP(B160,'peso entidad'!$B$5:$B$49,'peso entidad'!$E$5:$E$49)</f>
        <v>5</v>
      </c>
      <c r="W160" s="235">
        <f t="shared" si="11"/>
        <v>12</v>
      </c>
      <c r="X160" s="235">
        <f>VLOOKUP(D160,'peso proy'!E88:G453,3,FALSE)</f>
        <v>1</v>
      </c>
      <c r="Y160" s="235">
        <f t="shared" si="12"/>
        <v>10</v>
      </c>
      <c r="Z160" s="236">
        <f t="shared" si="13"/>
        <v>10</v>
      </c>
      <c r="AA160" s="228">
        <f t="shared" si="14"/>
        <v>3</v>
      </c>
      <c r="AB160" s="227">
        <v>154</v>
      </c>
    </row>
    <row r="161" spans="1:28" s="171" customFormat="1" ht="39" customHeight="1">
      <c r="A161" s="183" t="s">
        <v>431</v>
      </c>
      <c r="B161" s="183" t="s">
        <v>353</v>
      </c>
      <c r="C161" s="245">
        <v>7341</v>
      </c>
      <c r="D161" s="246" t="s">
        <v>193</v>
      </c>
      <c r="E161" s="247">
        <v>77061300837</v>
      </c>
      <c r="F161" s="174"/>
      <c r="G161" s="174"/>
      <c r="H161" s="174">
        <v>1</v>
      </c>
      <c r="I161" s="188"/>
      <c r="J161" s="188"/>
      <c r="K161" s="188">
        <v>1</v>
      </c>
      <c r="L161" s="188"/>
      <c r="M161" s="189"/>
      <c r="N161" s="189">
        <v>2</v>
      </c>
      <c r="O161" s="190">
        <v>3</v>
      </c>
      <c r="P161" s="191"/>
      <c r="Q161" s="192"/>
      <c r="R161" s="193">
        <v>0</v>
      </c>
      <c r="S161" s="194"/>
      <c r="T161" s="194">
        <v>0</v>
      </c>
      <c r="U161" s="234">
        <f t="shared" si="10"/>
        <v>7</v>
      </c>
      <c r="V161" s="235">
        <f>LOOKUP(B161,'peso entidad'!$B$5:$B$49,'peso entidad'!$E$5:$E$49)</f>
        <v>5</v>
      </c>
      <c r="W161" s="235">
        <f t="shared" si="11"/>
        <v>12</v>
      </c>
      <c r="X161" s="235">
        <f>VLOOKUP(D161,'peso proy'!E16:G381,3,FALSE)</f>
        <v>1</v>
      </c>
      <c r="Y161" s="235">
        <f t="shared" si="12"/>
        <v>10</v>
      </c>
      <c r="Z161" s="236">
        <f t="shared" si="13"/>
        <v>10</v>
      </c>
      <c r="AA161" s="228">
        <f t="shared" si="14"/>
        <v>3</v>
      </c>
      <c r="AB161" s="227">
        <v>155</v>
      </c>
    </row>
    <row r="162" spans="1:28" s="171" customFormat="1" ht="39" customHeight="1">
      <c r="A162" s="183" t="s">
        <v>13</v>
      </c>
      <c r="B162" s="183" t="s">
        <v>373</v>
      </c>
      <c r="C162" s="245">
        <v>414</v>
      </c>
      <c r="D162" s="246" t="s">
        <v>14</v>
      </c>
      <c r="E162" s="247">
        <v>62170305120</v>
      </c>
      <c r="F162" s="174"/>
      <c r="G162" s="174"/>
      <c r="H162" s="174">
        <v>1</v>
      </c>
      <c r="I162" s="188"/>
      <c r="J162" s="188"/>
      <c r="K162" s="188">
        <v>1</v>
      </c>
      <c r="L162" s="188"/>
      <c r="M162" s="189">
        <v>3</v>
      </c>
      <c r="N162" s="189"/>
      <c r="O162" s="190">
        <v>3</v>
      </c>
      <c r="P162" s="191"/>
      <c r="Q162" s="192"/>
      <c r="R162" s="193">
        <v>0</v>
      </c>
      <c r="S162" s="194"/>
      <c r="T162" s="194">
        <v>0</v>
      </c>
      <c r="U162" s="234">
        <f t="shared" si="10"/>
        <v>8</v>
      </c>
      <c r="V162" s="235">
        <f>LOOKUP(B162,'peso entidad'!$B$5:$B$49,'peso entidad'!$E$5:$E$49)</f>
        <v>0</v>
      </c>
      <c r="W162" s="235">
        <f t="shared" si="11"/>
        <v>8</v>
      </c>
      <c r="X162" s="235">
        <f>VLOOKUP(D162,'peso proy'!E266:G631,3,FALSE)</f>
        <v>1</v>
      </c>
      <c r="Y162" s="235">
        <f t="shared" si="12"/>
        <v>9</v>
      </c>
      <c r="Z162" s="236">
        <f t="shared" si="13"/>
        <v>9</v>
      </c>
      <c r="AA162" s="228">
        <f t="shared" si="14"/>
        <v>1</v>
      </c>
      <c r="AB162" s="227">
        <v>156</v>
      </c>
    </row>
    <row r="163" spans="1:28" s="171" customFormat="1" ht="39" customHeight="1">
      <c r="A163" s="183" t="s">
        <v>22</v>
      </c>
      <c r="B163" s="183" t="s">
        <v>370</v>
      </c>
      <c r="C163" s="245">
        <v>439</v>
      </c>
      <c r="D163" s="246" t="s">
        <v>23</v>
      </c>
      <c r="E163" s="247">
        <v>500000000</v>
      </c>
      <c r="F163" s="174"/>
      <c r="G163" s="174"/>
      <c r="H163" s="174">
        <v>1</v>
      </c>
      <c r="I163" s="188"/>
      <c r="J163" s="188"/>
      <c r="K163" s="188">
        <v>1</v>
      </c>
      <c r="L163" s="188"/>
      <c r="M163" s="189"/>
      <c r="N163" s="189">
        <v>2</v>
      </c>
      <c r="O163" s="190">
        <v>3</v>
      </c>
      <c r="P163" s="191"/>
      <c r="Q163" s="192">
        <v>2</v>
      </c>
      <c r="R163" s="193">
        <v>0</v>
      </c>
      <c r="S163" s="194"/>
      <c r="T163" s="194">
        <v>0</v>
      </c>
      <c r="U163" s="234">
        <f t="shared" si="10"/>
        <v>9</v>
      </c>
      <c r="V163" s="235">
        <f>LOOKUP(B163,'peso entidad'!$B$5:$B$49,'peso entidad'!$E$5:$E$49)</f>
        <v>0</v>
      </c>
      <c r="W163" s="235">
        <f t="shared" si="11"/>
        <v>9</v>
      </c>
      <c r="X163" s="235">
        <f>VLOOKUP(D163,'peso proy'!E265:G630,3,FALSE)</f>
        <v>0</v>
      </c>
      <c r="Y163" s="235">
        <f t="shared" si="12"/>
        <v>9</v>
      </c>
      <c r="Z163" s="236">
        <f t="shared" si="13"/>
        <v>9</v>
      </c>
      <c r="AA163" s="228">
        <f t="shared" si="14"/>
        <v>0</v>
      </c>
      <c r="AB163" s="227">
        <v>157</v>
      </c>
    </row>
    <row r="164" spans="1:28" s="171" customFormat="1" ht="39" customHeight="1">
      <c r="A164" s="183" t="s">
        <v>15</v>
      </c>
      <c r="B164" s="183" t="s">
        <v>355</v>
      </c>
      <c r="C164" s="245">
        <v>435</v>
      </c>
      <c r="D164" s="246" t="s">
        <v>20</v>
      </c>
      <c r="E164" s="247">
        <v>211794550761</v>
      </c>
      <c r="F164" s="174"/>
      <c r="G164" s="174"/>
      <c r="H164" s="174">
        <v>1</v>
      </c>
      <c r="I164" s="188"/>
      <c r="J164" s="188"/>
      <c r="K164" s="188"/>
      <c r="L164" s="188">
        <v>0</v>
      </c>
      <c r="M164" s="189"/>
      <c r="N164" s="189">
        <v>2</v>
      </c>
      <c r="O164" s="190">
        <v>3</v>
      </c>
      <c r="P164" s="191"/>
      <c r="Q164" s="192"/>
      <c r="R164" s="193">
        <v>0</v>
      </c>
      <c r="S164" s="194"/>
      <c r="T164" s="194">
        <v>0</v>
      </c>
      <c r="U164" s="234">
        <f t="shared" si="10"/>
        <v>6</v>
      </c>
      <c r="V164" s="235">
        <f>LOOKUP(B164,'peso entidad'!$B$5:$B$49,'peso entidad'!$E$5:$E$49)</f>
        <v>5</v>
      </c>
      <c r="W164" s="235">
        <f t="shared" si="11"/>
        <v>11</v>
      </c>
      <c r="X164" s="235">
        <f>VLOOKUP(D164,'peso proy'!E263:G628,3,FALSE)</f>
        <v>1</v>
      </c>
      <c r="Y164" s="235">
        <f t="shared" si="12"/>
        <v>9</v>
      </c>
      <c r="Z164" s="236">
        <f t="shared" si="13"/>
        <v>9</v>
      </c>
      <c r="AA164" s="228">
        <f t="shared" si="14"/>
        <v>3</v>
      </c>
      <c r="AB164" s="227">
        <v>158</v>
      </c>
    </row>
    <row r="165" spans="1:28" s="171" customFormat="1" ht="39" customHeight="1">
      <c r="A165" s="183">
        <v>118</v>
      </c>
      <c r="B165" s="183" t="s">
        <v>355</v>
      </c>
      <c r="C165" s="245">
        <v>487</v>
      </c>
      <c r="D165" s="246" t="s">
        <v>34</v>
      </c>
      <c r="E165" s="247">
        <v>45886584187</v>
      </c>
      <c r="F165" s="174"/>
      <c r="G165" s="174"/>
      <c r="H165" s="174">
        <v>1</v>
      </c>
      <c r="I165" s="188"/>
      <c r="J165" s="188"/>
      <c r="K165" s="188"/>
      <c r="L165" s="188">
        <v>0</v>
      </c>
      <c r="M165" s="189"/>
      <c r="N165" s="189">
        <v>2</v>
      </c>
      <c r="O165" s="190">
        <v>3</v>
      </c>
      <c r="P165" s="191"/>
      <c r="Q165" s="192"/>
      <c r="R165" s="193">
        <v>0</v>
      </c>
      <c r="S165" s="194"/>
      <c r="T165" s="194">
        <v>0</v>
      </c>
      <c r="U165" s="234">
        <f t="shared" si="10"/>
        <v>6</v>
      </c>
      <c r="V165" s="235">
        <f>LOOKUP(B165,'peso entidad'!$B$5:$B$49,'peso entidad'!$E$5:$E$49)</f>
        <v>5</v>
      </c>
      <c r="W165" s="235">
        <f t="shared" si="11"/>
        <v>11</v>
      </c>
      <c r="X165" s="235">
        <f>VLOOKUP(D165,'peso proy'!E257:G622,3,FALSE)</f>
        <v>1</v>
      </c>
      <c r="Y165" s="235">
        <f t="shared" si="12"/>
        <v>9</v>
      </c>
      <c r="Z165" s="236">
        <f t="shared" si="13"/>
        <v>9</v>
      </c>
      <c r="AA165" s="228">
        <f t="shared" si="14"/>
        <v>3</v>
      </c>
      <c r="AB165" s="227">
        <v>159</v>
      </c>
    </row>
    <row r="166" spans="1:28" s="171" customFormat="1" ht="39" customHeight="1">
      <c r="A166" s="183" t="s">
        <v>485</v>
      </c>
      <c r="B166" s="183" t="s">
        <v>364</v>
      </c>
      <c r="C166" s="245">
        <v>871</v>
      </c>
      <c r="D166" s="246" t="s">
        <v>100</v>
      </c>
      <c r="E166" s="247">
        <v>1601248680</v>
      </c>
      <c r="F166" s="174"/>
      <c r="G166" s="174"/>
      <c r="H166" s="174">
        <v>1</v>
      </c>
      <c r="I166" s="188"/>
      <c r="J166" s="188"/>
      <c r="K166" s="188">
        <v>1</v>
      </c>
      <c r="L166" s="188"/>
      <c r="M166" s="189"/>
      <c r="N166" s="189">
        <v>2</v>
      </c>
      <c r="O166" s="190">
        <v>3</v>
      </c>
      <c r="P166" s="191"/>
      <c r="Q166" s="192"/>
      <c r="R166" s="193">
        <v>0</v>
      </c>
      <c r="S166" s="194">
        <v>2</v>
      </c>
      <c r="T166" s="194"/>
      <c r="U166" s="234">
        <f t="shared" si="10"/>
        <v>9</v>
      </c>
      <c r="V166" s="235">
        <f>LOOKUP(B166,'peso entidad'!$B$5:$B$49,'peso entidad'!$E$5:$E$49)</f>
        <v>0</v>
      </c>
      <c r="W166" s="235">
        <f t="shared" si="11"/>
        <v>9</v>
      </c>
      <c r="X166" s="235">
        <f>VLOOKUP(D166,'peso proy'!E310:G675,3,FALSE)</f>
        <v>0</v>
      </c>
      <c r="Y166" s="235">
        <f t="shared" si="12"/>
        <v>9</v>
      </c>
      <c r="Z166" s="236">
        <f t="shared" si="13"/>
        <v>9</v>
      </c>
      <c r="AA166" s="228">
        <f t="shared" si="14"/>
        <v>0</v>
      </c>
      <c r="AB166" s="227">
        <v>160</v>
      </c>
    </row>
    <row r="167" spans="1:28" s="171" customFormat="1" ht="39" customHeight="1">
      <c r="A167" s="183" t="s">
        <v>475</v>
      </c>
      <c r="B167" s="183" t="s">
        <v>340</v>
      </c>
      <c r="C167" s="245">
        <v>893</v>
      </c>
      <c r="D167" s="246" t="s">
        <v>122</v>
      </c>
      <c r="E167" s="247">
        <v>32611115500</v>
      </c>
      <c r="F167" s="174"/>
      <c r="G167" s="174"/>
      <c r="H167" s="174">
        <v>1</v>
      </c>
      <c r="I167" s="188"/>
      <c r="J167" s="188"/>
      <c r="K167" s="188"/>
      <c r="L167" s="188">
        <v>0</v>
      </c>
      <c r="M167" s="189">
        <v>3</v>
      </c>
      <c r="N167" s="189"/>
      <c r="O167" s="190">
        <v>3</v>
      </c>
      <c r="P167" s="191"/>
      <c r="Q167" s="192"/>
      <c r="R167" s="193">
        <v>0</v>
      </c>
      <c r="S167" s="194">
        <v>2</v>
      </c>
      <c r="T167" s="194"/>
      <c r="U167" s="234">
        <f t="shared" si="10"/>
        <v>9</v>
      </c>
      <c r="V167" s="235">
        <f>LOOKUP(B167,'peso entidad'!$B$5:$B$49,'peso entidad'!$E$5:$E$49)</f>
        <v>5</v>
      </c>
      <c r="W167" s="235">
        <f t="shared" si="11"/>
        <v>14</v>
      </c>
      <c r="X167" s="235">
        <f>VLOOKUP(D167,'peso proy'!E295:G660,3,FALSE)</f>
        <v>0</v>
      </c>
      <c r="Y167" s="235">
        <f t="shared" si="12"/>
        <v>12</v>
      </c>
      <c r="Z167" s="236">
        <f t="shared" si="13"/>
        <v>9</v>
      </c>
      <c r="AA167" s="228">
        <f t="shared" si="14"/>
        <v>0</v>
      </c>
      <c r="AB167" s="227">
        <v>161</v>
      </c>
    </row>
    <row r="168" spans="1:28" s="171" customFormat="1" ht="39" customHeight="1">
      <c r="A168" s="183" t="s">
        <v>485</v>
      </c>
      <c r="B168" s="183" t="s">
        <v>364</v>
      </c>
      <c r="C168" s="245">
        <v>335</v>
      </c>
      <c r="D168" s="246" t="s">
        <v>486</v>
      </c>
      <c r="E168" s="247">
        <v>1006699326</v>
      </c>
      <c r="F168" s="174"/>
      <c r="G168" s="174"/>
      <c r="H168" s="174">
        <v>1</v>
      </c>
      <c r="I168" s="188">
        <v>3</v>
      </c>
      <c r="J168" s="188"/>
      <c r="K168" s="188"/>
      <c r="L168" s="188"/>
      <c r="M168" s="189"/>
      <c r="N168" s="189">
        <v>2</v>
      </c>
      <c r="O168" s="190">
        <v>3</v>
      </c>
      <c r="P168" s="191"/>
      <c r="Q168" s="192"/>
      <c r="R168" s="193">
        <v>0</v>
      </c>
      <c r="S168" s="194"/>
      <c r="T168" s="194">
        <v>0</v>
      </c>
      <c r="U168" s="234">
        <f t="shared" si="10"/>
        <v>9</v>
      </c>
      <c r="V168" s="235">
        <f>LOOKUP(B168,'peso entidad'!$B$5:$B$49,'peso entidad'!$E$5:$E$49)</f>
        <v>0</v>
      </c>
      <c r="W168" s="235">
        <f t="shared" si="11"/>
        <v>9</v>
      </c>
      <c r="X168" s="235">
        <f>VLOOKUP(D168,'peso proy'!E284:G649,3,FALSE)</f>
        <v>0</v>
      </c>
      <c r="Y168" s="235">
        <f t="shared" si="12"/>
        <v>9</v>
      </c>
      <c r="Z168" s="236">
        <f t="shared" si="13"/>
        <v>9</v>
      </c>
      <c r="AA168" s="228">
        <f t="shared" si="14"/>
        <v>0</v>
      </c>
      <c r="AB168" s="227">
        <v>162</v>
      </c>
    </row>
    <row r="169" spans="1:28" s="171" customFormat="1" ht="39" customHeight="1">
      <c r="A169" s="183" t="s">
        <v>459</v>
      </c>
      <c r="B169" s="183" t="s">
        <v>386</v>
      </c>
      <c r="C169" s="245">
        <v>586</v>
      </c>
      <c r="D169" s="246" t="s">
        <v>44</v>
      </c>
      <c r="E169" s="247">
        <v>11679500000</v>
      </c>
      <c r="F169" s="174"/>
      <c r="G169" s="174">
        <v>4</v>
      </c>
      <c r="H169" s="174"/>
      <c r="I169" s="188"/>
      <c r="J169" s="188"/>
      <c r="K169" s="188"/>
      <c r="L169" s="188">
        <v>0</v>
      </c>
      <c r="M169" s="189"/>
      <c r="N169" s="189">
        <v>2</v>
      </c>
      <c r="O169" s="190">
        <v>3</v>
      </c>
      <c r="P169" s="191"/>
      <c r="Q169" s="192"/>
      <c r="R169" s="193">
        <v>0</v>
      </c>
      <c r="S169" s="194"/>
      <c r="T169" s="194">
        <v>0</v>
      </c>
      <c r="U169" s="234">
        <f t="shared" si="10"/>
        <v>9</v>
      </c>
      <c r="V169" s="235">
        <f>LOOKUP(B169,'peso entidad'!$B$5:$B$49,'peso entidad'!$E$5:$E$49)</f>
        <v>0</v>
      </c>
      <c r="W169" s="235">
        <f t="shared" si="11"/>
        <v>9</v>
      </c>
      <c r="X169" s="235">
        <f>VLOOKUP(D169,'peso proy'!E353:G718,3,FALSE)</f>
        <v>0</v>
      </c>
      <c r="Y169" s="235">
        <f t="shared" si="12"/>
        <v>9</v>
      </c>
      <c r="Z169" s="236">
        <f t="shared" si="13"/>
        <v>9</v>
      </c>
      <c r="AA169" s="228">
        <f t="shared" si="14"/>
        <v>0</v>
      </c>
      <c r="AB169" s="227">
        <v>163</v>
      </c>
    </row>
    <row r="170" spans="1:28" s="171" customFormat="1" ht="39" customHeight="1">
      <c r="A170" s="183" t="s">
        <v>18</v>
      </c>
      <c r="B170" s="183" t="s">
        <v>363</v>
      </c>
      <c r="C170" s="245">
        <v>686</v>
      </c>
      <c r="D170" s="246" t="s">
        <v>55</v>
      </c>
      <c r="E170" s="247">
        <v>16915000000</v>
      </c>
      <c r="F170" s="174"/>
      <c r="G170" s="174"/>
      <c r="H170" s="174">
        <v>1</v>
      </c>
      <c r="I170" s="188">
        <v>3</v>
      </c>
      <c r="J170" s="188"/>
      <c r="K170" s="188"/>
      <c r="L170" s="188"/>
      <c r="M170" s="189"/>
      <c r="N170" s="189">
        <v>2</v>
      </c>
      <c r="O170" s="190">
        <v>3</v>
      </c>
      <c r="P170" s="191"/>
      <c r="Q170" s="192"/>
      <c r="R170" s="193">
        <v>0</v>
      </c>
      <c r="S170" s="194"/>
      <c r="T170" s="194">
        <v>0</v>
      </c>
      <c r="U170" s="234">
        <f t="shared" si="10"/>
        <v>9</v>
      </c>
      <c r="V170" s="235">
        <f>LOOKUP(B170,'peso entidad'!$B$5:$B$49,'peso entidad'!$E$5:$E$49)</f>
        <v>1</v>
      </c>
      <c r="W170" s="235">
        <f t="shared" si="11"/>
        <v>10</v>
      </c>
      <c r="X170" s="235">
        <f>VLOOKUP(D170,'peso proy'!E33:G398,3,FALSE)</f>
        <v>0</v>
      </c>
      <c r="Y170" s="235">
        <f t="shared" si="12"/>
        <v>10</v>
      </c>
      <c r="Z170" s="236">
        <f t="shared" si="13"/>
        <v>9</v>
      </c>
      <c r="AA170" s="228">
        <f t="shared" si="14"/>
        <v>0</v>
      </c>
      <c r="AB170" s="227">
        <v>164</v>
      </c>
    </row>
    <row r="171" spans="1:28" s="171" customFormat="1" ht="39" customHeight="1">
      <c r="A171" s="183" t="s">
        <v>461</v>
      </c>
      <c r="B171" s="183" t="s">
        <v>352</v>
      </c>
      <c r="C171" s="245">
        <v>738</v>
      </c>
      <c r="D171" s="246" t="s">
        <v>224</v>
      </c>
      <c r="E171" s="247">
        <v>9850341772</v>
      </c>
      <c r="F171" s="174"/>
      <c r="G171" s="174"/>
      <c r="H171" s="174">
        <v>1</v>
      </c>
      <c r="I171" s="188">
        <v>3</v>
      </c>
      <c r="J171" s="188"/>
      <c r="K171" s="188"/>
      <c r="L171" s="188"/>
      <c r="M171" s="189"/>
      <c r="N171" s="189">
        <v>2</v>
      </c>
      <c r="O171" s="190">
        <v>3</v>
      </c>
      <c r="P171" s="191"/>
      <c r="Q171" s="192"/>
      <c r="R171" s="193">
        <v>0</v>
      </c>
      <c r="S171" s="194"/>
      <c r="T171" s="194">
        <v>0</v>
      </c>
      <c r="U171" s="234">
        <f t="shared" si="10"/>
        <v>9</v>
      </c>
      <c r="V171" s="235">
        <f>LOOKUP(B171,'peso entidad'!$B$5:$B$49,'peso entidad'!$E$5:$E$49)</f>
        <v>5</v>
      </c>
      <c r="W171" s="235">
        <f t="shared" si="11"/>
        <v>14</v>
      </c>
      <c r="X171" s="235">
        <f>VLOOKUP(D171,'peso proy'!E43:G408,3,FALSE)</f>
        <v>0</v>
      </c>
      <c r="Y171" s="235">
        <f t="shared" si="12"/>
        <v>12</v>
      </c>
      <c r="Z171" s="236">
        <f t="shared" si="13"/>
        <v>9</v>
      </c>
      <c r="AA171" s="228">
        <f t="shared" si="14"/>
        <v>0</v>
      </c>
      <c r="AB171" s="227">
        <v>165</v>
      </c>
    </row>
    <row r="172" spans="1:28" s="171" customFormat="1" ht="39" customHeight="1">
      <c r="A172" s="183" t="s">
        <v>469</v>
      </c>
      <c r="B172" s="183" t="s">
        <v>374</v>
      </c>
      <c r="C172" s="245">
        <v>755</v>
      </c>
      <c r="D172" s="246" t="s">
        <v>241</v>
      </c>
      <c r="E172" s="247">
        <v>906683167</v>
      </c>
      <c r="F172" s="174"/>
      <c r="G172" s="174"/>
      <c r="H172" s="174">
        <v>1</v>
      </c>
      <c r="I172" s="188">
        <v>3</v>
      </c>
      <c r="J172" s="188"/>
      <c r="K172" s="188"/>
      <c r="L172" s="188"/>
      <c r="M172" s="189"/>
      <c r="N172" s="189">
        <v>2</v>
      </c>
      <c r="O172" s="190">
        <v>3</v>
      </c>
      <c r="P172" s="191"/>
      <c r="Q172" s="192"/>
      <c r="R172" s="193">
        <v>0</v>
      </c>
      <c r="S172" s="194"/>
      <c r="T172" s="194">
        <v>0</v>
      </c>
      <c r="U172" s="234">
        <f t="shared" si="10"/>
        <v>9</v>
      </c>
      <c r="V172" s="235">
        <f>LOOKUP(B172,'peso entidad'!$B$5:$B$49,'peso entidad'!$E$5:$E$49)</f>
        <v>0</v>
      </c>
      <c r="W172" s="235">
        <f t="shared" si="11"/>
        <v>9</v>
      </c>
      <c r="X172" s="235">
        <f>VLOOKUP(D172,'peso proy'!E142:G507,3,FALSE)</f>
        <v>0</v>
      </c>
      <c r="Y172" s="235">
        <f t="shared" si="12"/>
        <v>9</v>
      </c>
      <c r="Z172" s="236">
        <f t="shared" si="13"/>
        <v>9</v>
      </c>
      <c r="AA172" s="228">
        <f t="shared" si="14"/>
        <v>0</v>
      </c>
      <c r="AB172" s="227">
        <v>166</v>
      </c>
    </row>
    <row r="173" spans="1:28" s="171" customFormat="1" ht="39" customHeight="1">
      <c r="A173" s="183" t="s">
        <v>469</v>
      </c>
      <c r="B173" s="183" t="s">
        <v>374</v>
      </c>
      <c r="C173" s="245">
        <v>771</v>
      </c>
      <c r="D173" s="246" t="s">
        <v>256</v>
      </c>
      <c r="E173" s="247">
        <v>1176400000</v>
      </c>
      <c r="F173" s="174"/>
      <c r="G173" s="174"/>
      <c r="H173" s="174">
        <v>1</v>
      </c>
      <c r="I173" s="188">
        <v>3</v>
      </c>
      <c r="J173" s="188"/>
      <c r="K173" s="188"/>
      <c r="L173" s="188"/>
      <c r="M173" s="189"/>
      <c r="N173" s="189">
        <v>2</v>
      </c>
      <c r="O173" s="190">
        <v>3</v>
      </c>
      <c r="P173" s="191"/>
      <c r="Q173" s="192"/>
      <c r="R173" s="193">
        <v>0</v>
      </c>
      <c r="S173" s="194"/>
      <c r="T173" s="194">
        <v>0</v>
      </c>
      <c r="U173" s="234">
        <f t="shared" si="10"/>
        <v>9</v>
      </c>
      <c r="V173" s="235">
        <f>LOOKUP(B173,'peso entidad'!$B$5:$B$49,'peso entidad'!$E$5:$E$49)</f>
        <v>0</v>
      </c>
      <c r="W173" s="235">
        <f t="shared" si="11"/>
        <v>9</v>
      </c>
      <c r="X173" s="235">
        <f>VLOOKUP(D173,'peso proy'!E251:G616,3,FALSE)</f>
        <v>0</v>
      </c>
      <c r="Y173" s="235">
        <f t="shared" si="12"/>
        <v>9</v>
      </c>
      <c r="Z173" s="236">
        <f t="shared" si="13"/>
        <v>9</v>
      </c>
      <c r="AA173" s="228">
        <f t="shared" si="14"/>
        <v>0</v>
      </c>
      <c r="AB173" s="227">
        <v>167</v>
      </c>
    </row>
    <row r="174" spans="1:28" s="171" customFormat="1" ht="39" customHeight="1">
      <c r="A174" s="183" t="s">
        <v>469</v>
      </c>
      <c r="B174" s="183" t="s">
        <v>374</v>
      </c>
      <c r="C174" s="245">
        <v>778</v>
      </c>
      <c r="D174" s="246" t="s">
        <v>264</v>
      </c>
      <c r="E174" s="247">
        <v>5106616000</v>
      </c>
      <c r="F174" s="174"/>
      <c r="G174" s="174"/>
      <c r="H174" s="174">
        <v>1</v>
      </c>
      <c r="I174" s="188">
        <v>3</v>
      </c>
      <c r="J174" s="188"/>
      <c r="K174" s="188"/>
      <c r="L174" s="188"/>
      <c r="M174" s="189"/>
      <c r="N174" s="189">
        <v>2</v>
      </c>
      <c r="O174" s="190">
        <v>3</v>
      </c>
      <c r="P174" s="191"/>
      <c r="Q174" s="192"/>
      <c r="R174" s="193">
        <v>0</v>
      </c>
      <c r="S174" s="194"/>
      <c r="T174" s="194">
        <v>0</v>
      </c>
      <c r="U174" s="234">
        <f t="shared" si="10"/>
        <v>9</v>
      </c>
      <c r="V174" s="235">
        <f>LOOKUP(B174,'peso entidad'!$B$5:$B$49,'peso entidad'!$E$5:$E$49)</f>
        <v>0</v>
      </c>
      <c r="W174" s="235">
        <f t="shared" si="11"/>
        <v>9</v>
      </c>
      <c r="X174" s="235">
        <f>VLOOKUP(D174,'peso proy'!E293:G658,3,FALSE)</f>
        <v>0</v>
      </c>
      <c r="Y174" s="235">
        <f t="shared" si="12"/>
        <v>9</v>
      </c>
      <c r="Z174" s="236">
        <f t="shared" si="13"/>
        <v>9</v>
      </c>
      <c r="AA174" s="228">
        <f t="shared" si="14"/>
        <v>0</v>
      </c>
      <c r="AB174" s="227">
        <v>168</v>
      </c>
    </row>
    <row r="175" spans="1:28" s="171" customFormat="1" ht="39" customHeight="1">
      <c r="A175" s="183" t="s">
        <v>469</v>
      </c>
      <c r="B175" s="183" t="s">
        <v>374</v>
      </c>
      <c r="C175" s="245">
        <v>779</v>
      </c>
      <c r="D175" s="246" t="s">
        <v>21</v>
      </c>
      <c r="E175" s="247">
        <v>6288988000</v>
      </c>
      <c r="F175" s="174"/>
      <c r="G175" s="174"/>
      <c r="H175" s="174">
        <v>1</v>
      </c>
      <c r="I175" s="188">
        <v>3</v>
      </c>
      <c r="J175" s="188"/>
      <c r="K175" s="188"/>
      <c r="L175" s="188"/>
      <c r="M175" s="189"/>
      <c r="N175" s="189">
        <v>2</v>
      </c>
      <c r="O175" s="190">
        <v>3</v>
      </c>
      <c r="P175" s="191"/>
      <c r="Q175" s="192"/>
      <c r="R175" s="193">
        <v>0</v>
      </c>
      <c r="S175" s="194"/>
      <c r="T175" s="194">
        <v>0</v>
      </c>
      <c r="U175" s="234">
        <f t="shared" si="10"/>
        <v>9</v>
      </c>
      <c r="V175" s="235">
        <f>LOOKUP(B175,'peso entidad'!$B$5:$B$49,'peso entidad'!$E$5:$E$49)</f>
        <v>0</v>
      </c>
      <c r="W175" s="235">
        <f t="shared" si="11"/>
        <v>9</v>
      </c>
      <c r="X175" s="235">
        <f>VLOOKUP(D175,'peso proy'!E55:G420,3,FALSE)</f>
        <v>0</v>
      </c>
      <c r="Y175" s="235">
        <f t="shared" si="12"/>
        <v>9</v>
      </c>
      <c r="Z175" s="236">
        <f t="shared" si="13"/>
        <v>9</v>
      </c>
      <c r="AA175" s="228">
        <f t="shared" si="14"/>
        <v>0</v>
      </c>
      <c r="AB175" s="227">
        <v>169</v>
      </c>
    </row>
    <row r="176" spans="1:28" s="171" customFormat="1" ht="39" customHeight="1">
      <c r="A176" s="183" t="s">
        <v>481</v>
      </c>
      <c r="B176" s="183" t="s">
        <v>385</v>
      </c>
      <c r="C176" s="245">
        <v>797</v>
      </c>
      <c r="D176" s="246" t="s">
        <v>281</v>
      </c>
      <c r="E176" s="247">
        <v>1903600000</v>
      </c>
      <c r="F176" s="174"/>
      <c r="G176" s="174"/>
      <c r="H176" s="174">
        <v>1</v>
      </c>
      <c r="I176" s="188">
        <v>3</v>
      </c>
      <c r="J176" s="188"/>
      <c r="K176" s="188"/>
      <c r="L176" s="188"/>
      <c r="M176" s="189"/>
      <c r="N176" s="189">
        <v>2</v>
      </c>
      <c r="O176" s="190">
        <v>3</v>
      </c>
      <c r="P176" s="191"/>
      <c r="Q176" s="192"/>
      <c r="R176" s="193">
        <v>0</v>
      </c>
      <c r="S176" s="194"/>
      <c r="T176" s="194">
        <v>0</v>
      </c>
      <c r="U176" s="234">
        <f t="shared" si="10"/>
        <v>9</v>
      </c>
      <c r="V176" s="235">
        <f>LOOKUP(B176,'peso entidad'!$B$5:$B$49,'peso entidad'!$E$5:$E$49)</f>
        <v>0</v>
      </c>
      <c r="W176" s="235">
        <f t="shared" si="11"/>
        <v>9</v>
      </c>
      <c r="X176" s="235">
        <f>VLOOKUP(D176,'peso proy'!E205:G570,3,FALSE)</f>
        <v>0</v>
      </c>
      <c r="Y176" s="235">
        <f t="shared" si="12"/>
        <v>9</v>
      </c>
      <c r="Z176" s="236">
        <f t="shared" si="13"/>
        <v>9</v>
      </c>
      <c r="AA176" s="228">
        <f t="shared" si="14"/>
        <v>0</v>
      </c>
      <c r="AB176" s="227">
        <v>170</v>
      </c>
    </row>
    <row r="177" spans="1:28" s="171" customFormat="1" ht="39" customHeight="1">
      <c r="A177" s="183" t="s">
        <v>15</v>
      </c>
      <c r="B177" s="183" t="s">
        <v>355</v>
      </c>
      <c r="C177" s="245">
        <v>806</v>
      </c>
      <c r="D177" s="246" t="s">
        <v>290</v>
      </c>
      <c r="E177" s="247">
        <v>4189346000</v>
      </c>
      <c r="F177" s="174"/>
      <c r="G177" s="174"/>
      <c r="H177" s="174">
        <v>1</v>
      </c>
      <c r="I177" s="188"/>
      <c r="J177" s="188">
        <v>2</v>
      </c>
      <c r="K177" s="188"/>
      <c r="L177" s="188"/>
      <c r="M177" s="189">
        <v>3</v>
      </c>
      <c r="N177" s="189"/>
      <c r="O177" s="190">
        <v>3</v>
      </c>
      <c r="P177" s="191"/>
      <c r="Q177" s="192"/>
      <c r="R177" s="193">
        <v>0</v>
      </c>
      <c r="S177" s="194"/>
      <c r="T177" s="194">
        <v>0</v>
      </c>
      <c r="U177" s="234">
        <f t="shared" si="10"/>
        <v>9</v>
      </c>
      <c r="V177" s="235">
        <f>LOOKUP(B177,'peso entidad'!$B$5:$B$49,'peso entidad'!$E$5:$E$49)</f>
        <v>5</v>
      </c>
      <c r="W177" s="235">
        <f t="shared" si="11"/>
        <v>14</v>
      </c>
      <c r="X177" s="235">
        <f>VLOOKUP(D177,'peso proy'!E123:G488,3,FALSE)</f>
        <v>0</v>
      </c>
      <c r="Y177" s="235">
        <f t="shared" si="12"/>
        <v>12</v>
      </c>
      <c r="Z177" s="236">
        <f t="shared" si="13"/>
        <v>9</v>
      </c>
      <c r="AA177" s="228">
        <f t="shared" si="14"/>
        <v>0</v>
      </c>
      <c r="AB177" s="227">
        <v>171</v>
      </c>
    </row>
    <row r="178" spans="1:28" s="171" customFormat="1" ht="39" customHeight="1">
      <c r="A178" s="183" t="s">
        <v>15</v>
      </c>
      <c r="B178" s="183" t="s">
        <v>355</v>
      </c>
      <c r="C178" s="245">
        <v>807</v>
      </c>
      <c r="D178" s="246" t="s">
        <v>291</v>
      </c>
      <c r="E178" s="247">
        <v>1845756656</v>
      </c>
      <c r="F178" s="174"/>
      <c r="G178" s="174"/>
      <c r="H178" s="174">
        <v>1</v>
      </c>
      <c r="I178" s="188"/>
      <c r="J178" s="188">
        <v>2</v>
      </c>
      <c r="K178" s="188"/>
      <c r="L178" s="188"/>
      <c r="M178" s="189">
        <v>3</v>
      </c>
      <c r="N178" s="189"/>
      <c r="O178" s="190">
        <v>3</v>
      </c>
      <c r="P178" s="191"/>
      <c r="Q178" s="192"/>
      <c r="R178" s="193">
        <v>0</v>
      </c>
      <c r="S178" s="194"/>
      <c r="T178" s="194">
        <v>0</v>
      </c>
      <c r="U178" s="234">
        <f t="shared" si="10"/>
        <v>9</v>
      </c>
      <c r="V178" s="235">
        <f>LOOKUP(B178,'peso entidad'!$B$5:$B$49,'peso entidad'!$E$5:$E$49)</f>
        <v>5</v>
      </c>
      <c r="W178" s="235">
        <f t="shared" si="11"/>
        <v>14</v>
      </c>
      <c r="X178" s="235">
        <f>VLOOKUP(D178,'peso proy'!E333:G698,3,FALSE)</f>
        <v>0</v>
      </c>
      <c r="Y178" s="235">
        <f t="shared" si="12"/>
        <v>12</v>
      </c>
      <c r="Z178" s="236">
        <f t="shared" si="13"/>
        <v>9</v>
      </c>
      <c r="AA178" s="228">
        <f t="shared" si="14"/>
        <v>0</v>
      </c>
      <c r="AB178" s="227">
        <v>172</v>
      </c>
    </row>
    <row r="179" spans="1:28" s="171" customFormat="1" ht="39" customHeight="1">
      <c r="A179" s="183" t="s">
        <v>487</v>
      </c>
      <c r="B179" s="183" t="s">
        <v>356</v>
      </c>
      <c r="C179" s="245">
        <v>1165</v>
      </c>
      <c r="D179" s="246" t="s">
        <v>173</v>
      </c>
      <c r="E179" s="247">
        <v>24546750947</v>
      </c>
      <c r="F179" s="174"/>
      <c r="G179" s="174"/>
      <c r="H179" s="174">
        <v>1</v>
      </c>
      <c r="I179" s="188"/>
      <c r="J179" s="188"/>
      <c r="K179" s="188">
        <v>1</v>
      </c>
      <c r="L179" s="188"/>
      <c r="M179" s="189">
        <v>3</v>
      </c>
      <c r="N179" s="189"/>
      <c r="O179" s="190"/>
      <c r="P179" s="191"/>
      <c r="Q179" s="192">
        <v>2</v>
      </c>
      <c r="R179" s="193">
        <v>0</v>
      </c>
      <c r="S179" s="194">
        <v>2</v>
      </c>
      <c r="T179" s="194"/>
      <c r="U179" s="234">
        <f t="shared" si="10"/>
        <v>9</v>
      </c>
      <c r="V179" s="235">
        <f>LOOKUP(B179,'peso entidad'!$B$5:$B$49,'peso entidad'!$E$5:$E$49)</f>
        <v>5</v>
      </c>
      <c r="W179" s="235">
        <f t="shared" si="11"/>
        <v>14</v>
      </c>
      <c r="X179" s="235">
        <f>VLOOKUP(D179,'peso proy'!E319:G684,3,FALSE)</f>
        <v>0</v>
      </c>
      <c r="Y179" s="235">
        <f t="shared" si="12"/>
        <v>12</v>
      </c>
      <c r="Z179" s="236">
        <f t="shared" si="13"/>
        <v>9</v>
      </c>
      <c r="AA179" s="228">
        <f t="shared" si="14"/>
        <v>0</v>
      </c>
      <c r="AB179" s="227">
        <v>173</v>
      </c>
    </row>
    <row r="180" spans="1:28" s="171" customFormat="1" ht="39" customHeight="1">
      <c r="A180" s="183" t="s">
        <v>457</v>
      </c>
      <c r="B180" s="183" t="s">
        <v>367</v>
      </c>
      <c r="C180" s="245">
        <v>574</v>
      </c>
      <c r="D180" s="246" t="s">
        <v>39</v>
      </c>
      <c r="E180" s="247">
        <v>48417552103</v>
      </c>
      <c r="F180" s="174"/>
      <c r="G180" s="174"/>
      <c r="H180" s="174">
        <v>1</v>
      </c>
      <c r="I180" s="188"/>
      <c r="J180" s="188"/>
      <c r="K180" s="188">
        <v>1</v>
      </c>
      <c r="L180" s="188"/>
      <c r="M180" s="189">
        <v>3</v>
      </c>
      <c r="N180" s="189"/>
      <c r="O180" s="190">
        <v>3</v>
      </c>
      <c r="P180" s="191"/>
      <c r="Q180" s="192"/>
      <c r="R180" s="193">
        <v>0</v>
      </c>
      <c r="S180" s="194"/>
      <c r="T180" s="194">
        <v>0</v>
      </c>
      <c r="U180" s="234">
        <f t="shared" si="10"/>
        <v>8</v>
      </c>
      <c r="V180" s="235">
        <f>LOOKUP(B180,'peso entidad'!$B$5:$B$49,'peso entidad'!$E$5:$E$49)</f>
        <v>1</v>
      </c>
      <c r="W180" s="235">
        <f t="shared" si="11"/>
        <v>9</v>
      </c>
      <c r="X180" s="235">
        <f>VLOOKUP(D180,'peso proy'!E95:G460,3,FALSE)</f>
        <v>1</v>
      </c>
      <c r="Y180" s="235">
        <f t="shared" si="12"/>
        <v>9</v>
      </c>
      <c r="Z180" s="236">
        <f t="shared" si="13"/>
        <v>9</v>
      </c>
      <c r="AA180" s="228">
        <f t="shared" si="14"/>
        <v>1</v>
      </c>
      <c r="AB180" s="227">
        <v>174</v>
      </c>
    </row>
    <row r="181" spans="1:28" s="171" customFormat="1" ht="39" customHeight="1">
      <c r="A181" s="183" t="s">
        <v>461</v>
      </c>
      <c r="B181" s="183" t="s">
        <v>352</v>
      </c>
      <c r="C181" s="245">
        <v>694</v>
      </c>
      <c r="D181" s="246" t="s">
        <v>65</v>
      </c>
      <c r="E181" s="247">
        <v>265617426</v>
      </c>
      <c r="F181" s="174"/>
      <c r="G181" s="174"/>
      <c r="H181" s="174">
        <v>1</v>
      </c>
      <c r="I181" s="188"/>
      <c r="J181" s="188">
        <v>2</v>
      </c>
      <c r="K181" s="188"/>
      <c r="L181" s="188"/>
      <c r="M181" s="189">
        <v>3</v>
      </c>
      <c r="N181" s="189"/>
      <c r="O181" s="190">
        <v>3</v>
      </c>
      <c r="P181" s="191"/>
      <c r="Q181" s="192"/>
      <c r="R181" s="193">
        <v>0</v>
      </c>
      <c r="S181" s="194"/>
      <c r="T181" s="194">
        <v>0</v>
      </c>
      <c r="U181" s="234">
        <f t="shared" si="10"/>
        <v>9</v>
      </c>
      <c r="V181" s="235">
        <f>LOOKUP(B181,'peso entidad'!$B$5:$B$49,'peso entidad'!$E$5:$E$49)</f>
        <v>5</v>
      </c>
      <c r="W181" s="235">
        <f t="shared" si="11"/>
        <v>14</v>
      </c>
      <c r="X181" s="235">
        <f>VLOOKUP(D181,'peso proy'!E278:G643,3,FALSE)</f>
        <v>0</v>
      </c>
      <c r="Y181" s="235">
        <f t="shared" si="12"/>
        <v>12</v>
      </c>
      <c r="Z181" s="236">
        <f t="shared" si="13"/>
        <v>9</v>
      </c>
      <c r="AA181" s="228">
        <f t="shared" si="14"/>
        <v>0</v>
      </c>
      <c r="AB181" s="227">
        <v>175</v>
      </c>
    </row>
    <row r="182" spans="1:28" s="171" customFormat="1" ht="39" customHeight="1">
      <c r="A182" s="183" t="s">
        <v>477</v>
      </c>
      <c r="B182" s="183" t="s">
        <v>368</v>
      </c>
      <c r="C182" s="245">
        <v>766</v>
      </c>
      <c r="D182" s="246" t="s">
        <v>251</v>
      </c>
      <c r="E182" s="247">
        <v>84557824991</v>
      </c>
      <c r="F182" s="174">
        <v>1</v>
      </c>
      <c r="G182" s="174"/>
      <c r="H182" s="174"/>
      <c r="I182" s="188"/>
      <c r="J182" s="188">
        <v>2</v>
      </c>
      <c r="K182" s="188"/>
      <c r="L182" s="188"/>
      <c r="M182" s="189"/>
      <c r="N182" s="189">
        <v>2</v>
      </c>
      <c r="O182" s="190">
        <v>3</v>
      </c>
      <c r="P182" s="191"/>
      <c r="Q182" s="192"/>
      <c r="R182" s="193">
        <v>0</v>
      </c>
      <c r="S182" s="194"/>
      <c r="T182" s="194">
        <v>0</v>
      </c>
      <c r="U182" s="234">
        <f t="shared" si="10"/>
        <v>8</v>
      </c>
      <c r="V182" s="235">
        <f>LOOKUP(B182,'peso entidad'!$B$5:$B$49,'peso entidad'!$E$5:$E$49)</f>
        <v>1</v>
      </c>
      <c r="W182" s="235">
        <f t="shared" si="11"/>
        <v>9</v>
      </c>
      <c r="X182" s="235">
        <f>VLOOKUP(D182,'peso proy'!E363:G728,3,FALSE)</f>
        <v>1</v>
      </c>
      <c r="Y182" s="235">
        <f t="shared" si="12"/>
        <v>9</v>
      </c>
      <c r="Z182" s="236">
        <f t="shared" si="13"/>
        <v>9</v>
      </c>
      <c r="AA182" s="228">
        <f t="shared" si="14"/>
        <v>1</v>
      </c>
      <c r="AB182" s="227">
        <v>176</v>
      </c>
    </row>
    <row r="183" spans="1:28" s="171" customFormat="1" ht="39" customHeight="1">
      <c r="A183" s="183" t="s">
        <v>257</v>
      </c>
      <c r="B183" s="183" t="s">
        <v>366</v>
      </c>
      <c r="C183" s="245">
        <v>772</v>
      </c>
      <c r="D183" s="246" t="s">
        <v>258</v>
      </c>
      <c r="E183" s="247">
        <v>1300000000</v>
      </c>
      <c r="F183" s="174"/>
      <c r="G183" s="174"/>
      <c r="H183" s="174">
        <v>1</v>
      </c>
      <c r="I183" s="188">
        <v>3</v>
      </c>
      <c r="J183" s="188"/>
      <c r="K183" s="188"/>
      <c r="L183" s="188"/>
      <c r="M183" s="189"/>
      <c r="N183" s="189">
        <v>2</v>
      </c>
      <c r="O183" s="190">
        <v>3</v>
      </c>
      <c r="P183" s="191"/>
      <c r="Q183" s="192"/>
      <c r="R183" s="193">
        <v>0</v>
      </c>
      <c r="S183" s="194"/>
      <c r="T183" s="194">
        <v>0</v>
      </c>
      <c r="U183" s="234">
        <f t="shared" si="10"/>
        <v>9</v>
      </c>
      <c r="V183" s="235">
        <f>LOOKUP(B183,'peso entidad'!$B$5:$B$49,'peso entidad'!$E$5:$E$49)</f>
        <v>1</v>
      </c>
      <c r="W183" s="235">
        <f t="shared" si="11"/>
        <v>10</v>
      </c>
      <c r="X183" s="235">
        <f>VLOOKUP(D183,'peso proy'!E7:G372,3,FALSE)</f>
        <v>0</v>
      </c>
      <c r="Y183" s="235">
        <f t="shared" si="12"/>
        <v>10</v>
      </c>
      <c r="Z183" s="236">
        <f t="shared" si="13"/>
        <v>9</v>
      </c>
      <c r="AA183" s="228">
        <f t="shared" si="14"/>
        <v>0</v>
      </c>
      <c r="AB183" s="227">
        <v>177</v>
      </c>
    </row>
    <row r="184" spans="1:28" s="171" customFormat="1" ht="39" customHeight="1">
      <c r="A184" s="183" t="s">
        <v>457</v>
      </c>
      <c r="B184" s="183" t="s">
        <v>367</v>
      </c>
      <c r="C184" s="245">
        <v>819</v>
      </c>
      <c r="D184" s="246" t="s">
        <v>302</v>
      </c>
      <c r="E184" s="247">
        <v>53928585821</v>
      </c>
      <c r="F184" s="174"/>
      <c r="G184" s="174"/>
      <c r="H184" s="174">
        <v>1</v>
      </c>
      <c r="I184" s="188"/>
      <c r="J184" s="188"/>
      <c r="K184" s="188">
        <v>1</v>
      </c>
      <c r="L184" s="188"/>
      <c r="M184" s="189">
        <v>3</v>
      </c>
      <c r="N184" s="189"/>
      <c r="O184" s="190">
        <v>3</v>
      </c>
      <c r="P184" s="191"/>
      <c r="Q184" s="192"/>
      <c r="R184" s="193">
        <v>0</v>
      </c>
      <c r="S184" s="194"/>
      <c r="T184" s="194">
        <v>0</v>
      </c>
      <c r="U184" s="234">
        <f t="shared" si="10"/>
        <v>8</v>
      </c>
      <c r="V184" s="235">
        <f>LOOKUP(B184,'peso entidad'!$B$5:$B$49,'peso entidad'!$E$5:$E$49)</f>
        <v>1</v>
      </c>
      <c r="W184" s="235">
        <f t="shared" si="11"/>
        <v>9</v>
      </c>
      <c r="X184" s="235">
        <f>VLOOKUP(D184,'peso proy'!E138:G503,3,FALSE)</f>
        <v>1</v>
      </c>
      <c r="Y184" s="235">
        <f t="shared" si="12"/>
        <v>9</v>
      </c>
      <c r="Z184" s="236">
        <f t="shared" si="13"/>
        <v>9</v>
      </c>
      <c r="AA184" s="228">
        <f t="shared" si="14"/>
        <v>1</v>
      </c>
      <c r="AB184" s="227">
        <v>178</v>
      </c>
    </row>
    <row r="185" spans="1:28" s="171" customFormat="1" ht="39" customHeight="1">
      <c r="A185" s="183" t="s">
        <v>80</v>
      </c>
      <c r="B185" s="183" t="s">
        <v>361</v>
      </c>
      <c r="C185" s="245">
        <v>845</v>
      </c>
      <c r="D185" s="246" t="s">
        <v>325</v>
      </c>
      <c r="E185" s="247">
        <v>8218311037</v>
      </c>
      <c r="F185" s="174"/>
      <c r="G185" s="174"/>
      <c r="H185" s="174">
        <v>1</v>
      </c>
      <c r="I185" s="188"/>
      <c r="J185" s="188"/>
      <c r="K185" s="188">
        <v>1</v>
      </c>
      <c r="L185" s="188"/>
      <c r="M185" s="189"/>
      <c r="N185" s="189">
        <v>2</v>
      </c>
      <c r="O185" s="190">
        <v>3</v>
      </c>
      <c r="P185" s="191"/>
      <c r="Q185" s="192"/>
      <c r="R185" s="193">
        <v>0</v>
      </c>
      <c r="S185" s="194">
        <v>2</v>
      </c>
      <c r="T185" s="194"/>
      <c r="U185" s="234">
        <f t="shared" si="10"/>
        <v>9</v>
      </c>
      <c r="V185" s="235">
        <f>LOOKUP(B185,'peso entidad'!$B$5:$B$49,'peso entidad'!$E$5:$E$49)</f>
        <v>1</v>
      </c>
      <c r="W185" s="235">
        <f t="shared" si="11"/>
        <v>10</v>
      </c>
      <c r="X185" s="235">
        <f>VLOOKUP(D185,'peso proy'!E294:G659,3,FALSE)</f>
        <v>0</v>
      </c>
      <c r="Y185" s="235">
        <f t="shared" si="12"/>
        <v>10</v>
      </c>
      <c r="Z185" s="236">
        <f t="shared" si="13"/>
        <v>9</v>
      </c>
      <c r="AA185" s="228">
        <f t="shared" si="14"/>
        <v>0</v>
      </c>
      <c r="AB185" s="227">
        <v>179</v>
      </c>
    </row>
    <row r="186" spans="1:28" s="171" customFormat="1" ht="39" customHeight="1">
      <c r="A186" s="183" t="s">
        <v>485</v>
      </c>
      <c r="B186" s="183" t="s">
        <v>364</v>
      </c>
      <c r="C186" s="245">
        <v>873</v>
      </c>
      <c r="D186" s="246" t="s">
        <v>102</v>
      </c>
      <c r="E186" s="247">
        <v>11761025000</v>
      </c>
      <c r="F186" s="174"/>
      <c r="G186" s="174"/>
      <c r="H186" s="174">
        <v>1</v>
      </c>
      <c r="I186" s="188"/>
      <c r="J186" s="188"/>
      <c r="K186" s="188">
        <v>1</v>
      </c>
      <c r="L186" s="188"/>
      <c r="M186" s="189"/>
      <c r="N186" s="189">
        <v>2</v>
      </c>
      <c r="O186" s="190">
        <v>3</v>
      </c>
      <c r="P186" s="191"/>
      <c r="Q186" s="192"/>
      <c r="R186" s="193">
        <v>0</v>
      </c>
      <c r="S186" s="194">
        <v>2</v>
      </c>
      <c r="T186" s="194"/>
      <c r="U186" s="234">
        <f t="shared" si="10"/>
        <v>9</v>
      </c>
      <c r="V186" s="235">
        <f>LOOKUP(B186,'peso entidad'!$B$5:$B$49,'peso entidad'!$E$5:$E$49)</f>
        <v>0</v>
      </c>
      <c r="W186" s="235">
        <f t="shared" si="11"/>
        <v>9</v>
      </c>
      <c r="X186" s="235">
        <f>VLOOKUP(D186,'peso proy'!E219:G584,3,FALSE)</f>
        <v>0</v>
      </c>
      <c r="Y186" s="235">
        <f t="shared" si="12"/>
        <v>9</v>
      </c>
      <c r="Z186" s="236">
        <f t="shared" si="13"/>
        <v>9</v>
      </c>
      <c r="AA186" s="228">
        <f t="shared" si="14"/>
        <v>0</v>
      </c>
      <c r="AB186" s="227">
        <v>180</v>
      </c>
    </row>
    <row r="187" spans="1:28" s="171" customFormat="1" ht="39" customHeight="1">
      <c r="A187" s="183" t="s">
        <v>257</v>
      </c>
      <c r="B187" s="183" t="s">
        <v>366</v>
      </c>
      <c r="C187" s="245">
        <v>915</v>
      </c>
      <c r="D187" s="246" t="s">
        <v>137</v>
      </c>
      <c r="E187" s="247">
        <v>130983000000</v>
      </c>
      <c r="F187" s="174"/>
      <c r="G187" s="174"/>
      <c r="H187" s="174">
        <v>1</v>
      </c>
      <c r="I187" s="188"/>
      <c r="J187" s="188"/>
      <c r="K187" s="188"/>
      <c r="L187" s="188">
        <v>0</v>
      </c>
      <c r="M187" s="189"/>
      <c r="N187" s="189">
        <v>2</v>
      </c>
      <c r="O187" s="190">
        <v>3</v>
      </c>
      <c r="P187" s="191"/>
      <c r="Q187" s="192"/>
      <c r="R187" s="193">
        <v>0</v>
      </c>
      <c r="S187" s="194">
        <v>2</v>
      </c>
      <c r="T187" s="194"/>
      <c r="U187" s="234">
        <f t="shared" si="10"/>
        <v>8</v>
      </c>
      <c r="V187" s="235">
        <f>LOOKUP(B187,'peso entidad'!$B$5:$B$49,'peso entidad'!$E$5:$E$49)</f>
        <v>1</v>
      </c>
      <c r="W187" s="235">
        <f t="shared" si="11"/>
        <v>9</v>
      </c>
      <c r="X187" s="235">
        <f>VLOOKUP(D187,'peso proy'!E317:G682,3,FALSE)</f>
        <v>1</v>
      </c>
      <c r="Y187" s="235">
        <f t="shared" si="12"/>
        <v>9</v>
      </c>
      <c r="Z187" s="236">
        <f t="shared" si="13"/>
        <v>9</v>
      </c>
      <c r="AA187" s="228">
        <f t="shared" si="14"/>
        <v>1</v>
      </c>
      <c r="AB187" s="227">
        <v>181</v>
      </c>
    </row>
    <row r="188" spans="1:28" s="171" customFormat="1" ht="39" customHeight="1">
      <c r="A188" s="183" t="s">
        <v>481</v>
      </c>
      <c r="B188" s="183" t="s">
        <v>385</v>
      </c>
      <c r="C188" s="245">
        <v>799</v>
      </c>
      <c r="D188" s="246" t="s">
        <v>283</v>
      </c>
      <c r="E188" s="247">
        <v>1036593852</v>
      </c>
      <c r="F188" s="174"/>
      <c r="G188" s="174"/>
      <c r="H188" s="174">
        <v>1</v>
      </c>
      <c r="I188" s="188"/>
      <c r="J188" s="188">
        <v>2</v>
      </c>
      <c r="K188" s="188"/>
      <c r="L188" s="188"/>
      <c r="M188" s="189">
        <v>3</v>
      </c>
      <c r="N188" s="189"/>
      <c r="O188" s="190">
        <v>3</v>
      </c>
      <c r="P188" s="191"/>
      <c r="Q188" s="192"/>
      <c r="R188" s="193">
        <v>0</v>
      </c>
      <c r="S188" s="194"/>
      <c r="T188" s="194">
        <v>0</v>
      </c>
      <c r="U188" s="234">
        <f t="shared" si="10"/>
        <v>9</v>
      </c>
      <c r="V188" s="235">
        <f>LOOKUP(B188,'peso entidad'!$B$5:$B$49,'peso entidad'!$E$5:$E$49)</f>
        <v>0</v>
      </c>
      <c r="W188" s="235">
        <f t="shared" si="11"/>
        <v>9</v>
      </c>
      <c r="X188" s="235">
        <f>VLOOKUP(D188,'peso proy'!E194:G559,3,FALSE)</f>
        <v>0</v>
      </c>
      <c r="Y188" s="235">
        <f t="shared" si="12"/>
        <v>9</v>
      </c>
      <c r="Z188" s="236">
        <f t="shared" si="13"/>
        <v>9</v>
      </c>
      <c r="AA188" s="228">
        <f t="shared" si="14"/>
        <v>0</v>
      </c>
      <c r="AB188" s="227">
        <v>182</v>
      </c>
    </row>
    <row r="189" spans="1:28" s="171" customFormat="1" ht="39" customHeight="1">
      <c r="A189" s="183" t="s">
        <v>457</v>
      </c>
      <c r="B189" s="183" t="s">
        <v>367</v>
      </c>
      <c r="C189" s="245">
        <v>844</v>
      </c>
      <c r="D189" s="246" t="s">
        <v>426</v>
      </c>
      <c r="E189" s="247">
        <v>24561280000</v>
      </c>
      <c r="F189" s="174"/>
      <c r="G189" s="174"/>
      <c r="H189" s="174">
        <v>1</v>
      </c>
      <c r="I189" s="188">
        <v>3</v>
      </c>
      <c r="J189" s="188"/>
      <c r="K189" s="188"/>
      <c r="L189" s="188"/>
      <c r="M189" s="189"/>
      <c r="N189" s="189">
        <v>2</v>
      </c>
      <c r="O189" s="190">
        <v>3</v>
      </c>
      <c r="P189" s="191"/>
      <c r="Q189" s="192"/>
      <c r="R189" s="193">
        <v>0</v>
      </c>
      <c r="S189" s="194"/>
      <c r="T189" s="194">
        <v>0</v>
      </c>
      <c r="U189" s="234">
        <f t="shared" si="10"/>
        <v>9</v>
      </c>
      <c r="V189" s="235">
        <f>LOOKUP(B189,'peso entidad'!$B$5:$B$49,'peso entidad'!$E$5:$E$49)</f>
        <v>1</v>
      </c>
      <c r="W189" s="235">
        <f t="shared" si="11"/>
        <v>10</v>
      </c>
      <c r="X189" s="235">
        <f>VLOOKUP(D189,'peso proy'!E153:G518,3,FALSE)</f>
        <v>0</v>
      </c>
      <c r="Y189" s="235">
        <f t="shared" si="12"/>
        <v>10</v>
      </c>
      <c r="Z189" s="236">
        <f t="shared" si="13"/>
        <v>9</v>
      </c>
      <c r="AA189" s="228">
        <f t="shared" si="14"/>
        <v>0</v>
      </c>
      <c r="AB189" s="227">
        <v>183</v>
      </c>
    </row>
    <row r="190" spans="1:28" s="171" customFormat="1" ht="39" customHeight="1">
      <c r="A190" s="183" t="s">
        <v>461</v>
      </c>
      <c r="B190" s="183" t="s">
        <v>352</v>
      </c>
      <c r="C190" s="245">
        <v>758</v>
      </c>
      <c r="D190" s="246" t="s">
        <v>243</v>
      </c>
      <c r="E190" s="247">
        <v>390747835661</v>
      </c>
      <c r="F190" s="174"/>
      <c r="G190" s="174"/>
      <c r="H190" s="174">
        <v>1</v>
      </c>
      <c r="I190" s="188"/>
      <c r="J190" s="188"/>
      <c r="K190" s="188">
        <v>1</v>
      </c>
      <c r="L190" s="188"/>
      <c r="M190" s="189"/>
      <c r="N190" s="189">
        <v>2</v>
      </c>
      <c r="O190" s="190"/>
      <c r="P190" s="191"/>
      <c r="Q190" s="192"/>
      <c r="R190" s="193">
        <v>0</v>
      </c>
      <c r="S190" s="194"/>
      <c r="T190" s="194">
        <v>0</v>
      </c>
      <c r="U190" s="234">
        <f t="shared" si="10"/>
        <v>4</v>
      </c>
      <c r="V190" s="235">
        <f>LOOKUP(B190,'peso entidad'!$B$5:$B$49,'peso entidad'!$E$5:$E$49)</f>
        <v>5</v>
      </c>
      <c r="W190" s="235">
        <f t="shared" si="11"/>
        <v>9</v>
      </c>
      <c r="X190" s="235">
        <f>VLOOKUP(D190,'peso proy'!E19:G384,3,FALSE)</f>
        <v>5</v>
      </c>
      <c r="Y190" s="235">
        <f t="shared" si="12"/>
        <v>9</v>
      </c>
      <c r="Z190" s="236">
        <f t="shared" si="13"/>
        <v>9</v>
      </c>
      <c r="AA190" s="228">
        <f t="shared" si="14"/>
        <v>5</v>
      </c>
      <c r="AB190" s="227">
        <v>184</v>
      </c>
    </row>
    <row r="191" spans="1:28" s="171" customFormat="1" ht="39" customHeight="1">
      <c r="A191" s="183" t="s">
        <v>257</v>
      </c>
      <c r="B191" s="183" t="s">
        <v>366</v>
      </c>
      <c r="C191" s="245">
        <v>794</v>
      </c>
      <c r="D191" s="246" t="s">
        <v>278</v>
      </c>
      <c r="E191" s="247">
        <v>2460200000</v>
      </c>
      <c r="F191" s="174"/>
      <c r="G191" s="174"/>
      <c r="H191" s="174">
        <v>1</v>
      </c>
      <c r="I191" s="188">
        <v>3</v>
      </c>
      <c r="J191" s="188"/>
      <c r="K191" s="188"/>
      <c r="L191" s="188"/>
      <c r="M191" s="189"/>
      <c r="N191" s="189">
        <v>2</v>
      </c>
      <c r="O191" s="190">
        <v>3</v>
      </c>
      <c r="P191" s="191"/>
      <c r="Q191" s="192"/>
      <c r="R191" s="193">
        <v>0</v>
      </c>
      <c r="S191" s="194"/>
      <c r="T191" s="194">
        <v>0</v>
      </c>
      <c r="U191" s="234">
        <f t="shared" si="10"/>
        <v>9</v>
      </c>
      <c r="V191" s="235">
        <f>LOOKUP(B191,'peso entidad'!$B$5:$B$49,'peso entidad'!$E$5:$E$49)</f>
        <v>1</v>
      </c>
      <c r="W191" s="235">
        <f t="shared" si="11"/>
        <v>10</v>
      </c>
      <c r="X191" s="235">
        <f>VLOOKUP(D191,'peso proy'!E212:G577,3,FALSE)</f>
        <v>0</v>
      </c>
      <c r="Y191" s="235">
        <f t="shared" si="12"/>
        <v>10</v>
      </c>
      <c r="Z191" s="236">
        <f t="shared" si="13"/>
        <v>9</v>
      </c>
      <c r="AA191" s="228">
        <f t="shared" si="14"/>
        <v>0</v>
      </c>
      <c r="AB191" s="227">
        <v>185</v>
      </c>
    </row>
    <row r="192" spans="1:28" s="171" customFormat="1" ht="39" customHeight="1">
      <c r="A192" s="183" t="s">
        <v>481</v>
      </c>
      <c r="B192" s="183" t="s">
        <v>385</v>
      </c>
      <c r="C192" s="245">
        <v>805</v>
      </c>
      <c r="D192" s="246" t="s">
        <v>289</v>
      </c>
      <c r="E192" s="247">
        <v>249503072</v>
      </c>
      <c r="F192" s="174"/>
      <c r="G192" s="174"/>
      <c r="H192" s="174">
        <v>1</v>
      </c>
      <c r="I192" s="188">
        <v>3</v>
      </c>
      <c r="J192" s="188"/>
      <c r="K192" s="188"/>
      <c r="L192" s="188"/>
      <c r="M192" s="189"/>
      <c r="N192" s="189">
        <v>2</v>
      </c>
      <c r="O192" s="190">
        <v>3</v>
      </c>
      <c r="P192" s="191"/>
      <c r="Q192" s="192"/>
      <c r="R192" s="193">
        <v>0</v>
      </c>
      <c r="S192" s="194"/>
      <c r="T192" s="194">
        <v>0</v>
      </c>
      <c r="U192" s="234">
        <f t="shared" si="10"/>
        <v>9</v>
      </c>
      <c r="V192" s="235">
        <f>LOOKUP(B192,'peso entidad'!$B$5:$B$49,'peso entidad'!$E$5:$E$49)</f>
        <v>0</v>
      </c>
      <c r="W192" s="235">
        <f t="shared" si="11"/>
        <v>9</v>
      </c>
      <c r="X192" s="235">
        <f>VLOOKUP(D192,'peso proy'!E143:G508,3,FALSE)</f>
        <v>0</v>
      </c>
      <c r="Y192" s="235">
        <f t="shared" si="12"/>
        <v>9</v>
      </c>
      <c r="Z192" s="236">
        <f t="shared" si="13"/>
        <v>9</v>
      </c>
      <c r="AA192" s="228">
        <f t="shared" si="14"/>
        <v>0</v>
      </c>
      <c r="AB192" s="227">
        <v>186</v>
      </c>
    </row>
    <row r="193" spans="1:28" s="171" customFormat="1" ht="39" customHeight="1">
      <c r="A193" s="183" t="s">
        <v>465</v>
      </c>
      <c r="B193" s="183" t="s">
        <v>372</v>
      </c>
      <c r="C193" s="245">
        <v>198</v>
      </c>
      <c r="D193" s="246" t="s">
        <v>466</v>
      </c>
      <c r="E193" s="247">
        <v>4438732285</v>
      </c>
      <c r="F193" s="174"/>
      <c r="G193" s="174"/>
      <c r="H193" s="174">
        <v>1</v>
      </c>
      <c r="I193" s="188"/>
      <c r="J193" s="188"/>
      <c r="K193" s="188"/>
      <c r="L193" s="188">
        <v>0</v>
      </c>
      <c r="M193" s="189"/>
      <c r="N193" s="189">
        <v>2</v>
      </c>
      <c r="O193" s="190">
        <v>3</v>
      </c>
      <c r="P193" s="191"/>
      <c r="Q193" s="192">
        <v>2</v>
      </c>
      <c r="R193" s="193"/>
      <c r="S193" s="194"/>
      <c r="T193" s="194">
        <v>0</v>
      </c>
      <c r="U193" s="234">
        <f t="shared" si="10"/>
        <v>8</v>
      </c>
      <c r="V193" s="235">
        <f>LOOKUP(B193,'peso entidad'!$B$5:$B$49,'peso entidad'!$E$5:$E$49)</f>
        <v>0</v>
      </c>
      <c r="W193" s="235">
        <f t="shared" si="11"/>
        <v>8</v>
      </c>
      <c r="X193" s="235">
        <f>VLOOKUP(D193,'peso proy'!E68:G433,3,FALSE)</f>
        <v>0</v>
      </c>
      <c r="Y193" s="235">
        <f t="shared" si="12"/>
        <v>8</v>
      </c>
      <c r="Z193" s="236">
        <f t="shared" si="13"/>
        <v>8</v>
      </c>
      <c r="AA193" s="228">
        <f t="shared" si="14"/>
        <v>0</v>
      </c>
      <c r="AB193" s="227">
        <v>187</v>
      </c>
    </row>
    <row r="194" spans="1:28" s="171" customFormat="1" ht="39" customHeight="1">
      <c r="A194" s="183" t="s">
        <v>97</v>
      </c>
      <c r="B194" s="183" t="s">
        <v>346</v>
      </c>
      <c r="C194" s="245">
        <v>887</v>
      </c>
      <c r="D194" s="246" t="s">
        <v>116</v>
      </c>
      <c r="E194" s="247">
        <v>20650000000</v>
      </c>
      <c r="F194" s="174"/>
      <c r="G194" s="174"/>
      <c r="H194" s="174">
        <v>1</v>
      </c>
      <c r="I194" s="188"/>
      <c r="J194" s="188"/>
      <c r="K194" s="188">
        <v>1</v>
      </c>
      <c r="L194" s="188"/>
      <c r="M194" s="189">
        <v>3</v>
      </c>
      <c r="N194" s="189"/>
      <c r="O194" s="190">
        <v>3</v>
      </c>
      <c r="P194" s="191"/>
      <c r="Q194" s="192"/>
      <c r="R194" s="193">
        <v>0</v>
      </c>
      <c r="S194" s="194"/>
      <c r="T194" s="194">
        <v>0</v>
      </c>
      <c r="U194" s="234">
        <f t="shared" si="10"/>
        <v>8</v>
      </c>
      <c r="V194" s="235">
        <f>LOOKUP(B194,'peso entidad'!$B$5:$B$49,'peso entidad'!$E$5:$E$49)</f>
        <v>5</v>
      </c>
      <c r="W194" s="235">
        <f t="shared" si="11"/>
        <v>13</v>
      </c>
      <c r="X194" s="235">
        <f>VLOOKUP(D194,'peso proy'!E46:G411,3,FALSE)</f>
        <v>0</v>
      </c>
      <c r="Y194" s="235">
        <f t="shared" si="12"/>
        <v>11</v>
      </c>
      <c r="Z194" s="236">
        <f t="shared" si="13"/>
        <v>8</v>
      </c>
      <c r="AA194" s="228">
        <f t="shared" si="14"/>
        <v>0</v>
      </c>
      <c r="AB194" s="227">
        <v>188</v>
      </c>
    </row>
    <row r="195" spans="1:28" s="171" customFormat="1" ht="39" customHeight="1">
      <c r="A195" s="183" t="s">
        <v>461</v>
      </c>
      <c r="B195" s="183" t="s">
        <v>352</v>
      </c>
      <c r="C195" s="245">
        <v>765</v>
      </c>
      <c r="D195" s="246" t="s">
        <v>250</v>
      </c>
      <c r="E195" s="247">
        <v>13649022127</v>
      </c>
      <c r="F195" s="174"/>
      <c r="G195" s="174"/>
      <c r="H195" s="174">
        <v>1</v>
      </c>
      <c r="I195" s="188"/>
      <c r="J195" s="188">
        <v>2</v>
      </c>
      <c r="K195" s="188"/>
      <c r="L195" s="188"/>
      <c r="M195" s="189"/>
      <c r="N195" s="189">
        <v>2</v>
      </c>
      <c r="O195" s="190">
        <v>3</v>
      </c>
      <c r="P195" s="191"/>
      <c r="Q195" s="192"/>
      <c r="R195" s="193">
        <v>0</v>
      </c>
      <c r="S195" s="194"/>
      <c r="T195" s="194">
        <v>0</v>
      </c>
      <c r="U195" s="234">
        <f t="shared" si="10"/>
        <v>8</v>
      </c>
      <c r="V195" s="235">
        <f>LOOKUP(B195,'peso entidad'!$B$5:$B$49,'peso entidad'!$E$5:$E$49)</f>
        <v>5</v>
      </c>
      <c r="W195" s="235">
        <f t="shared" si="11"/>
        <v>13</v>
      </c>
      <c r="X195" s="235">
        <f>VLOOKUP(D195,'peso proy'!E304:G669,3,FALSE)</f>
        <v>0</v>
      </c>
      <c r="Y195" s="235">
        <f t="shared" si="12"/>
        <v>11</v>
      </c>
      <c r="Z195" s="236">
        <f t="shared" si="13"/>
        <v>8</v>
      </c>
      <c r="AA195" s="228">
        <f t="shared" si="14"/>
        <v>0</v>
      </c>
      <c r="AB195" s="227">
        <v>189</v>
      </c>
    </row>
    <row r="196" spans="1:28" s="171" customFormat="1" ht="39" customHeight="1">
      <c r="A196" s="183" t="s">
        <v>80</v>
      </c>
      <c r="B196" s="183" t="s">
        <v>361</v>
      </c>
      <c r="C196" s="245">
        <v>867</v>
      </c>
      <c r="D196" s="246" t="s">
        <v>95</v>
      </c>
      <c r="E196" s="247">
        <v>1611000000</v>
      </c>
      <c r="F196" s="174"/>
      <c r="G196" s="174"/>
      <c r="H196" s="174">
        <v>1</v>
      </c>
      <c r="I196" s="188"/>
      <c r="J196" s="188"/>
      <c r="K196" s="188"/>
      <c r="L196" s="188">
        <v>0</v>
      </c>
      <c r="M196" s="189"/>
      <c r="N196" s="189">
        <v>2</v>
      </c>
      <c r="O196" s="190">
        <v>3</v>
      </c>
      <c r="P196" s="191"/>
      <c r="Q196" s="192"/>
      <c r="R196" s="193">
        <v>0</v>
      </c>
      <c r="S196" s="194">
        <v>2</v>
      </c>
      <c r="T196" s="194"/>
      <c r="U196" s="234">
        <f t="shared" si="10"/>
        <v>8</v>
      </c>
      <c r="V196" s="235">
        <f>LOOKUP(B196,'peso entidad'!$B$5:$B$49,'peso entidad'!$E$5:$E$49)</f>
        <v>1</v>
      </c>
      <c r="W196" s="235">
        <f t="shared" si="11"/>
        <v>9</v>
      </c>
      <c r="X196" s="235">
        <f>VLOOKUP(D196,'peso proy'!E103:G468,3,FALSE)</f>
        <v>0</v>
      </c>
      <c r="Y196" s="235">
        <f t="shared" si="12"/>
        <v>9</v>
      </c>
      <c r="Z196" s="236">
        <f t="shared" si="13"/>
        <v>8</v>
      </c>
      <c r="AA196" s="228">
        <f t="shared" si="14"/>
        <v>0</v>
      </c>
      <c r="AB196" s="227">
        <v>190</v>
      </c>
    </row>
    <row r="197" spans="1:28" s="171" customFormat="1" ht="39" customHeight="1">
      <c r="A197" s="183" t="s">
        <v>467</v>
      </c>
      <c r="B197" s="183" t="s">
        <v>338</v>
      </c>
      <c r="C197" s="245">
        <v>7328</v>
      </c>
      <c r="D197" s="246" t="s">
        <v>191</v>
      </c>
      <c r="E197" s="247">
        <v>9449262070</v>
      </c>
      <c r="F197" s="174"/>
      <c r="G197" s="174"/>
      <c r="H197" s="174">
        <v>1</v>
      </c>
      <c r="I197" s="188"/>
      <c r="J197" s="188">
        <v>2</v>
      </c>
      <c r="K197" s="188"/>
      <c r="L197" s="188"/>
      <c r="M197" s="189"/>
      <c r="N197" s="189">
        <v>2</v>
      </c>
      <c r="O197" s="190">
        <v>3</v>
      </c>
      <c r="P197" s="191"/>
      <c r="Q197" s="192"/>
      <c r="R197" s="193">
        <v>0</v>
      </c>
      <c r="S197" s="194"/>
      <c r="T197" s="194">
        <v>0</v>
      </c>
      <c r="U197" s="234">
        <f t="shared" si="10"/>
        <v>8</v>
      </c>
      <c r="V197" s="235">
        <f>LOOKUP(B197,'peso entidad'!$B$5:$B$49,'peso entidad'!$E$5:$E$49)</f>
        <v>0</v>
      </c>
      <c r="W197" s="235">
        <f t="shared" si="11"/>
        <v>8</v>
      </c>
      <c r="X197" s="235">
        <f>VLOOKUP(D197,'peso proy'!E260:G625,3,FALSE)</f>
        <v>0</v>
      </c>
      <c r="Y197" s="235">
        <f t="shared" si="12"/>
        <v>8</v>
      </c>
      <c r="Z197" s="236">
        <f t="shared" si="13"/>
        <v>8</v>
      </c>
      <c r="AA197" s="228">
        <f t="shared" si="14"/>
        <v>0</v>
      </c>
      <c r="AB197" s="227">
        <v>191</v>
      </c>
    </row>
    <row r="198" spans="1:28" s="171" customFormat="1" ht="39" customHeight="1">
      <c r="A198" s="183" t="s">
        <v>257</v>
      </c>
      <c r="B198" s="183" t="s">
        <v>366</v>
      </c>
      <c r="C198" s="245">
        <v>792</v>
      </c>
      <c r="D198" s="246" t="s">
        <v>276</v>
      </c>
      <c r="E198" s="247">
        <v>14786374326</v>
      </c>
      <c r="F198" s="174"/>
      <c r="G198" s="174"/>
      <c r="H198" s="174">
        <v>1</v>
      </c>
      <c r="I198" s="188"/>
      <c r="J198" s="188">
        <v>2</v>
      </c>
      <c r="K198" s="188"/>
      <c r="L198" s="188"/>
      <c r="M198" s="189"/>
      <c r="N198" s="189">
        <v>2</v>
      </c>
      <c r="O198" s="190">
        <v>3</v>
      </c>
      <c r="P198" s="191"/>
      <c r="Q198" s="192"/>
      <c r="R198" s="193">
        <v>0</v>
      </c>
      <c r="S198" s="194"/>
      <c r="T198" s="194">
        <v>0</v>
      </c>
      <c r="U198" s="234">
        <f t="shared" si="10"/>
        <v>8</v>
      </c>
      <c r="V198" s="235">
        <f>LOOKUP(B198,'peso entidad'!$B$5:$B$49,'peso entidad'!$E$5:$E$49)</f>
        <v>1</v>
      </c>
      <c r="W198" s="235">
        <f t="shared" si="11"/>
        <v>9</v>
      </c>
      <c r="X198" s="235">
        <f>VLOOKUP(D198,'peso proy'!E17:G382,3,FALSE)</f>
        <v>0</v>
      </c>
      <c r="Y198" s="235">
        <f t="shared" si="12"/>
        <v>9</v>
      </c>
      <c r="Z198" s="236">
        <f t="shared" si="13"/>
        <v>8</v>
      </c>
      <c r="AA198" s="228">
        <f t="shared" si="14"/>
        <v>0</v>
      </c>
      <c r="AB198" s="227">
        <v>192</v>
      </c>
    </row>
    <row r="199" spans="1:28" s="171" customFormat="1" ht="39" customHeight="1">
      <c r="A199" s="183" t="s">
        <v>457</v>
      </c>
      <c r="B199" s="183" t="s">
        <v>367</v>
      </c>
      <c r="C199" s="245">
        <v>820</v>
      </c>
      <c r="D199" s="246" t="s">
        <v>303</v>
      </c>
      <c r="E199" s="247">
        <v>39633118767</v>
      </c>
      <c r="F199" s="174"/>
      <c r="G199" s="174"/>
      <c r="H199" s="174">
        <v>1</v>
      </c>
      <c r="I199" s="188"/>
      <c r="J199" s="188"/>
      <c r="K199" s="188">
        <v>1</v>
      </c>
      <c r="L199" s="188"/>
      <c r="M199" s="189">
        <v>3</v>
      </c>
      <c r="N199" s="189"/>
      <c r="O199" s="190">
        <v>3</v>
      </c>
      <c r="P199" s="191"/>
      <c r="Q199" s="192"/>
      <c r="R199" s="193">
        <v>0</v>
      </c>
      <c r="S199" s="194"/>
      <c r="T199" s="194">
        <v>0</v>
      </c>
      <c r="U199" s="234">
        <f aca="true" t="shared" si="15" ref="U199:U262">SUM(F199:T199)</f>
        <v>8</v>
      </c>
      <c r="V199" s="235">
        <f>LOOKUP(B199,'peso entidad'!$B$5:$B$49,'peso entidad'!$E$5:$E$49)</f>
        <v>1</v>
      </c>
      <c r="W199" s="235">
        <f aca="true" t="shared" si="16" ref="W199:W262">SUM(U199:V199)</f>
        <v>9</v>
      </c>
      <c r="X199" s="235">
        <f>VLOOKUP(D199,'peso proy'!E94:G459,3,FALSE)</f>
        <v>0</v>
      </c>
      <c r="Y199" s="235">
        <f aca="true" t="shared" si="17" ref="Y199:Y262">ROUNDUP(AVERAGE(V199,X199),0)+U199</f>
        <v>9</v>
      </c>
      <c r="Z199" s="236">
        <f aca="true" t="shared" si="18" ref="Z199:Z262">IF(X199=0,U199,Y199)</f>
        <v>8</v>
      </c>
      <c r="AA199" s="228">
        <f aca="true" t="shared" si="19" ref="AA199:AA262">+Z199-U199</f>
        <v>0</v>
      </c>
      <c r="AB199" s="227">
        <v>193</v>
      </c>
    </row>
    <row r="200" spans="1:28" s="171" customFormat="1" ht="39" customHeight="1">
      <c r="A200" s="183" t="s">
        <v>469</v>
      </c>
      <c r="B200" s="183" t="s">
        <v>374</v>
      </c>
      <c r="C200" s="245">
        <v>925</v>
      </c>
      <c r="D200" s="246" t="s">
        <v>140</v>
      </c>
      <c r="E200" s="247">
        <v>38640000000</v>
      </c>
      <c r="F200" s="174"/>
      <c r="G200" s="174">
        <v>4</v>
      </c>
      <c r="H200" s="174"/>
      <c r="I200" s="188"/>
      <c r="J200" s="188"/>
      <c r="K200" s="188"/>
      <c r="L200" s="188">
        <v>0</v>
      </c>
      <c r="M200" s="189"/>
      <c r="N200" s="189">
        <v>2</v>
      </c>
      <c r="O200" s="190"/>
      <c r="P200" s="191"/>
      <c r="Q200" s="192"/>
      <c r="R200" s="193">
        <v>0</v>
      </c>
      <c r="S200" s="194">
        <v>2</v>
      </c>
      <c r="T200" s="194"/>
      <c r="U200" s="234">
        <f t="shared" si="15"/>
        <v>8</v>
      </c>
      <c r="V200" s="235">
        <f>LOOKUP(B200,'peso entidad'!$B$5:$B$49,'peso entidad'!$E$5:$E$49)</f>
        <v>0</v>
      </c>
      <c r="W200" s="235">
        <f t="shared" si="16"/>
        <v>8</v>
      </c>
      <c r="X200" s="235">
        <f>VLOOKUP(D200,'peso proy'!E248:G613,3,FALSE)</f>
        <v>0</v>
      </c>
      <c r="Y200" s="235">
        <f t="shared" si="17"/>
        <v>8</v>
      </c>
      <c r="Z200" s="236">
        <f t="shared" si="18"/>
        <v>8</v>
      </c>
      <c r="AA200" s="228">
        <f t="shared" si="19"/>
        <v>0</v>
      </c>
      <c r="AB200" s="227">
        <v>194</v>
      </c>
    </row>
    <row r="201" spans="1:28" s="171" customFormat="1" ht="39" customHeight="1">
      <c r="A201" s="183" t="s">
        <v>431</v>
      </c>
      <c r="B201" s="183" t="s">
        <v>353</v>
      </c>
      <c r="C201" s="245">
        <v>21</v>
      </c>
      <c r="D201" s="245" t="s">
        <v>432</v>
      </c>
      <c r="E201" s="252">
        <v>59857411880</v>
      </c>
      <c r="F201" s="174"/>
      <c r="G201" s="174"/>
      <c r="H201" s="174">
        <v>1</v>
      </c>
      <c r="I201" s="188"/>
      <c r="J201" s="188"/>
      <c r="K201" s="188">
        <v>1</v>
      </c>
      <c r="L201" s="188">
        <v>0</v>
      </c>
      <c r="M201" s="189"/>
      <c r="N201" s="189"/>
      <c r="O201" s="190">
        <v>3</v>
      </c>
      <c r="P201" s="191"/>
      <c r="Q201" s="192"/>
      <c r="R201" s="193">
        <v>0</v>
      </c>
      <c r="S201" s="194"/>
      <c r="T201" s="194">
        <v>0</v>
      </c>
      <c r="U201" s="234">
        <f t="shared" si="15"/>
        <v>5</v>
      </c>
      <c r="V201" s="235">
        <f>LOOKUP(B201,'peso entidad'!$B$5:$B$49,'peso entidad'!$E$5:$E$49)</f>
        <v>5</v>
      </c>
      <c r="W201" s="235">
        <f t="shared" si="16"/>
        <v>10</v>
      </c>
      <c r="X201" s="235">
        <f>VLOOKUP(D201,'peso proy'!E84:G449,3,FALSE)</f>
        <v>1</v>
      </c>
      <c r="Y201" s="235">
        <f t="shared" si="17"/>
        <v>8</v>
      </c>
      <c r="Z201" s="236">
        <f t="shared" si="18"/>
        <v>8</v>
      </c>
      <c r="AA201" s="228">
        <f t="shared" si="19"/>
        <v>3</v>
      </c>
      <c r="AB201" s="227">
        <v>195</v>
      </c>
    </row>
    <row r="202" spans="1:28" s="171" customFormat="1" ht="39" customHeight="1">
      <c r="A202" s="183" t="s">
        <v>431</v>
      </c>
      <c r="B202" s="183" t="s">
        <v>353</v>
      </c>
      <c r="C202" s="245">
        <v>22</v>
      </c>
      <c r="D202" s="249" t="s">
        <v>433</v>
      </c>
      <c r="E202" s="250">
        <v>78386093794</v>
      </c>
      <c r="F202" s="174"/>
      <c r="G202" s="174"/>
      <c r="H202" s="174">
        <v>1</v>
      </c>
      <c r="I202" s="188"/>
      <c r="J202" s="188"/>
      <c r="K202" s="188">
        <v>1</v>
      </c>
      <c r="L202" s="188"/>
      <c r="M202" s="189"/>
      <c r="N202" s="189"/>
      <c r="O202" s="190">
        <v>3</v>
      </c>
      <c r="P202" s="191"/>
      <c r="Q202" s="192"/>
      <c r="R202" s="193">
        <v>0</v>
      </c>
      <c r="S202" s="194"/>
      <c r="T202" s="194">
        <v>0</v>
      </c>
      <c r="U202" s="234">
        <f t="shared" si="15"/>
        <v>5</v>
      </c>
      <c r="V202" s="235">
        <f>LOOKUP(B202,'peso entidad'!$B$5:$B$49,'peso entidad'!$E$5:$E$49)</f>
        <v>5</v>
      </c>
      <c r="W202" s="235">
        <f t="shared" si="16"/>
        <v>10</v>
      </c>
      <c r="X202" s="235">
        <f>VLOOKUP(D202,'peso proy'!E85:G450,3,FALSE)</f>
        <v>1</v>
      </c>
      <c r="Y202" s="235">
        <f t="shared" si="17"/>
        <v>8</v>
      </c>
      <c r="Z202" s="236">
        <f t="shared" si="18"/>
        <v>8</v>
      </c>
      <c r="AA202" s="228">
        <f t="shared" si="19"/>
        <v>3</v>
      </c>
      <c r="AB202" s="227">
        <v>196</v>
      </c>
    </row>
    <row r="203" spans="1:28" s="171" customFormat="1" ht="39" customHeight="1">
      <c r="A203" s="183" t="s">
        <v>467</v>
      </c>
      <c r="B203" s="183" t="s">
        <v>338</v>
      </c>
      <c r="C203" s="245">
        <v>471</v>
      </c>
      <c r="D203" s="246" t="s">
        <v>28</v>
      </c>
      <c r="E203" s="247">
        <v>6727605107</v>
      </c>
      <c r="F203" s="174"/>
      <c r="G203" s="174"/>
      <c r="H203" s="174">
        <v>1</v>
      </c>
      <c r="I203" s="188"/>
      <c r="J203" s="188"/>
      <c r="K203" s="188">
        <v>1</v>
      </c>
      <c r="L203" s="188"/>
      <c r="M203" s="189">
        <v>3</v>
      </c>
      <c r="N203" s="189"/>
      <c r="O203" s="190">
        <v>3</v>
      </c>
      <c r="P203" s="191"/>
      <c r="Q203" s="192"/>
      <c r="R203" s="193">
        <v>0</v>
      </c>
      <c r="S203" s="194"/>
      <c r="T203" s="194">
        <v>0</v>
      </c>
      <c r="U203" s="234">
        <f t="shared" si="15"/>
        <v>8</v>
      </c>
      <c r="V203" s="235">
        <f>LOOKUP(B203,'peso entidad'!$B$5:$B$49,'peso entidad'!$E$5:$E$49)</f>
        <v>0</v>
      </c>
      <c r="W203" s="235">
        <f t="shared" si="16"/>
        <v>8</v>
      </c>
      <c r="X203" s="235">
        <f>VLOOKUP(D203,'peso proy'!E365:G730,3,FALSE)</f>
        <v>0</v>
      </c>
      <c r="Y203" s="235">
        <f t="shared" si="17"/>
        <v>8</v>
      </c>
      <c r="Z203" s="236">
        <f t="shared" si="18"/>
        <v>8</v>
      </c>
      <c r="AA203" s="228">
        <f t="shared" si="19"/>
        <v>0</v>
      </c>
      <c r="AB203" s="227">
        <v>197</v>
      </c>
    </row>
    <row r="204" spans="1:28" s="171" customFormat="1" ht="39" customHeight="1">
      <c r="A204" s="183" t="s">
        <v>477</v>
      </c>
      <c r="B204" s="183" t="s">
        <v>368</v>
      </c>
      <c r="C204" s="245">
        <v>485</v>
      </c>
      <c r="D204" s="246" t="s">
        <v>33</v>
      </c>
      <c r="E204" s="247">
        <v>7107805150</v>
      </c>
      <c r="F204" s="174"/>
      <c r="G204" s="174"/>
      <c r="H204" s="174">
        <v>1</v>
      </c>
      <c r="I204" s="188"/>
      <c r="J204" s="188"/>
      <c r="K204" s="188">
        <v>1</v>
      </c>
      <c r="L204" s="188"/>
      <c r="M204" s="189">
        <v>3</v>
      </c>
      <c r="N204" s="189"/>
      <c r="O204" s="190">
        <v>3</v>
      </c>
      <c r="P204" s="191"/>
      <c r="Q204" s="192"/>
      <c r="R204" s="193">
        <v>0</v>
      </c>
      <c r="S204" s="194"/>
      <c r="T204" s="194">
        <v>0</v>
      </c>
      <c r="U204" s="234">
        <f t="shared" si="15"/>
        <v>8</v>
      </c>
      <c r="V204" s="235">
        <f>LOOKUP(B204,'peso entidad'!$B$5:$B$49,'peso entidad'!$E$5:$E$49)</f>
        <v>1</v>
      </c>
      <c r="W204" s="235">
        <f t="shared" si="16"/>
        <v>9</v>
      </c>
      <c r="X204" s="235">
        <f>VLOOKUP(D204,'peso proy'!E50:G415,3,FALSE)</f>
        <v>0</v>
      </c>
      <c r="Y204" s="235">
        <f t="shared" si="17"/>
        <v>9</v>
      </c>
      <c r="Z204" s="236">
        <f t="shared" si="18"/>
        <v>8</v>
      </c>
      <c r="AA204" s="228">
        <f t="shared" si="19"/>
        <v>0</v>
      </c>
      <c r="AB204" s="227">
        <v>198</v>
      </c>
    </row>
    <row r="205" spans="1:28" s="171" customFormat="1" ht="39" customHeight="1">
      <c r="A205" s="183" t="s">
        <v>70</v>
      </c>
      <c r="B205" s="183" t="s">
        <v>381</v>
      </c>
      <c r="C205" s="245">
        <v>698</v>
      </c>
      <c r="D205" s="246" t="s">
        <v>71</v>
      </c>
      <c r="E205" s="247">
        <v>2811387323</v>
      </c>
      <c r="F205" s="174"/>
      <c r="G205" s="174"/>
      <c r="H205" s="174">
        <v>1</v>
      </c>
      <c r="I205" s="188"/>
      <c r="J205" s="188"/>
      <c r="K205" s="188">
        <v>1</v>
      </c>
      <c r="L205" s="188"/>
      <c r="M205" s="189">
        <v>3</v>
      </c>
      <c r="N205" s="189"/>
      <c r="O205" s="190">
        <v>3</v>
      </c>
      <c r="P205" s="191"/>
      <c r="Q205" s="192"/>
      <c r="R205" s="193">
        <v>0</v>
      </c>
      <c r="S205" s="194"/>
      <c r="T205" s="194">
        <v>0</v>
      </c>
      <c r="U205" s="234">
        <f t="shared" si="15"/>
        <v>8</v>
      </c>
      <c r="V205" s="235">
        <f>LOOKUP(B205,'peso entidad'!$B$5:$B$49,'peso entidad'!$E$5:$E$49)</f>
        <v>0</v>
      </c>
      <c r="W205" s="235">
        <f t="shared" si="16"/>
        <v>8</v>
      </c>
      <c r="X205" s="235">
        <f>VLOOKUP(D205,'peso proy'!E100:G465,3,FALSE)</f>
        <v>0</v>
      </c>
      <c r="Y205" s="235">
        <f t="shared" si="17"/>
        <v>8</v>
      </c>
      <c r="Z205" s="236">
        <f t="shared" si="18"/>
        <v>8</v>
      </c>
      <c r="AA205" s="228">
        <f t="shared" si="19"/>
        <v>0</v>
      </c>
      <c r="AB205" s="227">
        <v>199</v>
      </c>
    </row>
    <row r="206" spans="1:28" s="171" customFormat="1" ht="39" customHeight="1">
      <c r="A206" s="183" t="s">
        <v>70</v>
      </c>
      <c r="B206" s="183" t="s">
        <v>381</v>
      </c>
      <c r="C206" s="245">
        <v>700</v>
      </c>
      <c r="D206" s="246" t="s">
        <v>73</v>
      </c>
      <c r="E206" s="247">
        <v>1092979000</v>
      </c>
      <c r="F206" s="174"/>
      <c r="G206" s="174"/>
      <c r="H206" s="174">
        <v>1</v>
      </c>
      <c r="I206" s="188"/>
      <c r="J206" s="188"/>
      <c r="K206" s="188">
        <v>1</v>
      </c>
      <c r="L206" s="188"/>
      <c r="M206" s="189">
        <v>3</v>
      </c>
      <c r="N206" s="189"/>
      <c r="O206" s="190">
        <v>3</v>
      </c>
      <c r="P206" s="191"/>
      <c r="Q206" s="192"/>
      <c r="R206" s="193">
        <v>0</v>
      </c>
      <c r="S206" s="194"/>
      <c r="T206" s="194">
        <v>0</v>
      </c>
      <c r="U206" s="234">
        <f t="shared" si="15"/>
        <v>8</v>
      </c>
      <c r="V206" s="235">
        <f>LOOKUP(B206,'peso entidad'!$B$5:$B$49,'peso entidad'!$E$5:$E$49)</f>
        <v>0</v>
      </c>
      <c r="W206" s="235">
        <f t="shared" si="16"/>
        <v>8</v>
      </c>
      <c r="X206" s="235">
        <f>VLOOKUP(D206,'peso proy'!E158:G523,3,FALSE)</f>
        <v>0</v>
      </c>
      <c r="Y206" s="235">
        <f t="shared" si="17"/>
        <v>8</v>
      </c>
      <c r="Z206" s="236">
        <f t="shared" si="18"/>
        <v>8</v>
      </c>
      <c r="AA206" s="228">
        <f t="shared" si="19"/>
        <v>0</v>
      </c>
      <c r="AB206" s="227">
        <v>200</v>
      </c>
    </row>
    <row r="207" spans="1:28" s="171" customFormat="1" ht="39" customHeight="1">
      <c r="A207" s="183" t="s">
        <v>70</v>
      </c>
      <c r="B207" s="183" t="s">
        <v>381</v>
      </c>
      <c r="C207" s="245">
        <v>704</v>
      </c>
      <c r="D207" s="246" t="s">
        <v>78</v>
      </c>
      <c r="E207" s="247">
        <v>1095330000</v>
      </c>
      <c r="F207" s="174"/>
      <c r="G207" s="174"/>
      <c r="H207" s="174">
        <v>1</v>
      </c>
      <c r="I207" s="188"/>
      <c r="J207" s="188"/>
      <c r="K207" s="188">
        <v>1</v>
      </c>
      <c r="L207" s="188"/>
      <c r="M207" s="189">
        <v>3</v>
      </c>
      <c r="N207" s="189"/>
      <c r="O207" s="190">
        <v>3</v>
      </c>
      <c r="P207" s="191"/>
      <c r="Q207" s="192"/>
      <c r="R207" s="193">
        <v>0</v>
      </c>
      <c r="S207" s="194"/>
      <c r="T207" s="194">
        <v>0</v>
      </c>
      <c r="U207" s="234">
        <f t="shared" si="15"/>
        <v>8</v>
      </c>
      <c r="V207" s="235">
        <f>LOOKUP(B207,'peso entidad'!$B$5:$B$49,'peso entidad'!$E$5:$E$49)</f>
        <v>0</v>
      </c>
      <c r="W207" s="235">
        <f t="shared" si="16"/>
        <v>8</v>
      </c>
      <c r="X207" s="235">
        <f>VLOOKUP(D207,'peso proy'!E162:G527,3,FALSE)</f>
        <v>0</v>
      </c>
      <c r="Y207" s="235">
        <f t="shared" si="17"/>
        <v>8</v>
      </c>
      <c r="Z207" s="236">
        <f t="shared" si="18"/>
        <v>8</v>
      </c>
      <c r="AA207" s="228">
        <f t="shared" si="19"/>
        <v>0</v>
      </c>
      <c r="AB207" s="227">
        <v>201</v>
      </c>
    </row>
    <row r="208" spans="1:28" s="171" customFormat="1" ht="39" customHeight="1">
      <c r="A208" s="183" t="s">
        <v>215</v>
      </c>
      <c r="B208" s="183" t="s">
        <v>359</v>
      </c>
      <c r="C208" s="245">
        <v>793</v>
      </c>
      <c r="D208" s="246" t="s">
        <v>277</v>
      </c>
      <c r="E208" s="247">
        <v>8307930200</v>
      </c>
      <c r="F208" s="174"/>
      <c r="G208" s="174"/>
      <c r="H208" s="174">
        <v>1</v>
      </c>
      <c r="I208" s="188"/>
      <c r="J208" s="188"/>
      <c r="K208" s="188">
        <v>1</v>
      </c>
      <c r="L208" s="188"/>
      <c r="M208" s="189">
        <v>3</v>
      </c>
      <c r="N208" s="189"/>
      <c r="O208" s="190">
        <v>3</v>
      </c>
      <c r="P208" s="191"/>
      <c r="Q208" s="192"/>
      <c r="R208" s="193">
        <v>0</v>
      </c>
      <c r="S208" s="194"/>
      <c r="T208" s="194">
        <v>0</v>
      </c>
      <c r="U208" s="234">
        <f t="shared" si="15"/>
        <v>8</v>
      </c>
      <c r="V208" s="235">
        <f>LOOKUP(B208,'peso entidad'!$B$5:$B$49,'peso entidad'!$E$5:$E$49)</f>
        <v>0</v>
      </c>
      <c r="W208" s="235">
        <f t="shared" si="16"/>
        <v>8</v>
      </c>
      <c r="X208" s="235">
        <f>VLOOKUP(D208,'peso proy'!E82:G447,3,FALSE)</f>
        <v>0</v>
      </c>
      <c r="Y208" s="235">
        <f t="shared" si="17"/>
        <v>8</v>
      </c>
      <c r="Z208" s="236">
        <f t="shared" si="18"/>
        <v>8</v>
      </c>
      <c r="AA208" s="228">
        <f t="shared" si="19"/>
        <v>0</v>
      </c>
      <c r="AB208" s="227">
        <v>202</v>
      </c>
    </row>
    <row r="209" spans="1:28" s="171" customFormat="1" ht="39" customHeight="1">
      <c r="A209" s="183" t="s">
        <v>215</v>
      </c>
      <c r="B209" s="183" t="s">
        <v>359</v>
      </c>
      <c r="C209" s="245">
        <v>812</v>
      </c>
      <c r="D209" s="246" t="s">
        <v>296</v>
      </c>
      <c r="E209" s="247">
        <v>14027508000</v>
      </c>
      <c r="F209" s="174"/>
      <c r="G209" s="174"/>
      <c r="H209" s="174">
        <v>1</v>
      </c>
      <c r="I209" s="188"/>
      <c r="J209" s="188"/>
      <c r="K209" s="188">
        <v>1</v>
      </c>
      <c r="L209" s="188"/>
      <c r="M209" s="189">
        <v>3</v>
      </c>
      <c r="N209" s="189"/>
      <c r="O209" s="190">
        <v>3</v>
      </c>
      <c r="P209" s="191"/>
      <c r="Q209" s="192"/>
      <c r="R209" s="193">
        <v>0</v>
      </c>
      <c r="S209" s="194"/>
      <c r="T209" s="194">
        <v>0</v>
      </c>
      <c r="U209" s="234">
        <f t="shared" si="15"/>
        <v>8</v>
      </c>
      <c r="V209" s="235">
        <f>LOOKUP(B209,'peso entidad'!$B$5:$B$49,'peso entidad'!$E$5:$E$49)</f>
        <v>0</v>
      </c>
      <c r="W209" s="235">
        <f t="shared" si="16"/>
        <v>8</v>
      </c>
      <c r="X209" s="235">
        <f>VLOOKUP(D209,'peso proy'!E331:G696,3,FALSE)</f>
        <v>0</v>
      </c>
      <c r="Y209" s="235">
        <f t="shared" si="17"/>
        <v>8</v>
      </c>
      <c r="Z209" s="236">
        <f t="shared" si="18"/>
        <v>8</v>
      </c>
      <c r="AA209" s="228">
        <f t="shared" si="19"/>
        <v>0</v>
      </c>
      <c r="AB209" s="227">
        <v>203</v>
      </c>
    </row>
    <row r="210" spans="1:28" s="171" customFormat="1" ht="39" customHeight="1">
      <c r="A210" s="183" t="s">
        <v>479</v>
      </c>
      <c r="B210" s="183" t="s">
        <v>379</v>
      </c>
      <c r="C210" s="245">
        <v>830</v>
      </c>
      <c r="D210" s="246" t="s">
        <v>313</v>
      </c>
      <c r="E210" s="247">
        <v>23782806666</v>
      </c>
      <c r="F210" s="174">
        <v>6</v>
      </c>
      <c r="G210" s="174"/>
      <c r="H210" s="174"/>
      <c r="I210" s="188"/>
      <c r="J210" s="188"/>
      <c r="K210" s="188"/>
      <c r="L210" s="188">
        <v>0</v>
      </c>
      <c r="M210" s="189"/>
      <c r="N210" s="189">
        <v>2</v>
      </c>
      <c r="O210" s="190"/>
      <c r="P210" s="191"/>
      <c r="Q210" s="192"/>
      <c r="R210" s="193">
        <v>0</v>
      </c>
      <c r="S210" s="194"/>
      <c r="T210" s="194">
        <v>0</v>
      </c>
      <c r="U210" s="234">
        <f t="shared" si="15"/>
        <v>8</v>
      </c>
      <c r="V210" s="235">
        <f>LOOKUP(B210,'peso entidad'!$B$5:$B$49,'peso entidad'!$E$5:$E$49)</f>
        <v>0</v>
      </c>
      <c r="W210" s="235">
        <f t="shared" si="16"/>
        <v>8</v>
      </c>
      <c r="X210" s="235">
        <f>VLOOKUP(D210,'peso proy'!E99:G464,3,FALSE)</f>
        <v>0</v>
      </c>
      <c r="Y210" s="235">
        <f t="shared" si="17"/>
        <v>8</v>
      </c>
      <c r="Z210" s="236">
        <f t="shared" si="18"/>
        <v>8</v>
      </c>
      <c r="AA210" s="228">
        <f t="shared" si="19"/>
        <v>0</v>
      </c>
      <c r="AB210" s="227">
        <v>204</v>
      </c>
    </row>
    <row r="211" spans="1:28" s="171" customFormat="1" ht="39" customHeight="1">
      <c r="A211" s="183" t="s">
        <v>97</v>
      </c>
      <c r="B211" s="183" t="s">
        <v>346</v>
      </c>
      <c r="C211" s="245">
        <v>877</v>
      </c>
      <c r="D211" s="246" t="s">
        <v>106</v>
      </c>
      <c r="E211" s="247">
        <v>37416765321</v>
      </c>
      <c r="F211" s="174"/>
      <c r="G211" s="174"/>
      <c r="H211" s="174">
        <v>1</v>
      </c>
      <c r="I211" s="188"/>
      <c r="J211" s="188"/>
      <c r="K211" s="188">
        <v>1</v>
      </c>
      <c r="L211" s="188"/>
      <c r="M211" s="189">
        <v>3</v>
      </c>
      <c r="N211" s="189"/>
      <c r="O211" s="190">
        <v>3</v>
      </c>
      <c r="P211" s="191"/>
      <c r="Q211" s="192"/>
      <c r="R211" s="193">
        <v>0</v>
      </c>
      <c r="S211" s="194"/>
      <c r="T211" s="194">
        <v>0</v>
      </c>
      <c r="U211" s="234">
        <f t="shared" si="15"/>
        <v>8</v>
      </c>
      <c r="V211" s="235">
        <f>LOOKUP(B211,'peso entidad'!$B$5:$B$49,'peso entidad'!$E$5:$E$49)</f>
        <v>5</v>
      </c>
      <c r="W211" s="235">
        <f t="shared" si="16"/>
        <v>13</v>
      </c>
      <c r="X211" s="235">
        <f>VLOOKUP(D211,'peso proy'!E57:G422,3,FALSE)</f>
        <v>0</v>
      </c>
      <c r="Y211" s="235">
        <f t="shared" si="17"/>
        <v>11</v>
      </c>
      <c r="Z211" s="236">
        <f t="shared" si="18"/>
        <v>8</v>
      </c>
      <c r="AA211" s="228">
        <f t="shared" si="19"/>
        <v>0</v>
      </c>
      <c r="AB211" s="227">
        <v>205</v>
      </c>
    </row>
    <row r="212" spans="1:28" s="171" customFormat="1" ht="39" customHeight="1">
      <c r="A212" s="183" t="s">
        <v>97</v>
      </c>
      <c r="B212" s="183" t="s">
        <v>346</v>
      </c>
      <c r="C212" s="245">
        <v>879</v>
      </c>
      <c r="D212" s="246" t="s">
        <v>108</v>
      </c>
      <c r="E212" s="247">
        <v>559076000</v>
      </c>
      <c r="F212" s="174"/>
      <c r="G212" s="174"/>
      <c r="H212" s="174">
        <v>1</v>
      </c>
      <c r="I212" s="188"/>
      <c r="J212" s="188"/>
      <c r="K212" s="188">
        <v>1</v>
      </c>
      <c r="L212" s="188"/>
      <c r="M212" s="189">
        <v>3</v>
      </c>
      <c r="N212" s="189"/>
      <c r="O212" s="190">
        <v>3</v>
      </c>
      <c r="P212" s="191"/>
      <c r="Q212" s="192"/>
      <c r="R212" s="193">
        <v>0</v>
      </c>
      <c r="S212" s="194"/>
      <c r="T212" s="194">
        <v>0</v>
      </c>
      <c r="U212" s="234">
        <f t="shared" si="15"/>
        <v>8</v>
      </c>
      <c r="V212" s="235">
        <f>LOOKUP(B212,'peso entidad'!$B$5:$B$49,'peso entidad'!$E$5:$E$49)</f>
        <v>5</v>
      </c>
      <c r="W212" s="235">
        <f t="shared" si="16"/>
        <v>13</v>
      </c>
      <c r="X212" s="235">
        <f>VLOOKUP(D212,'peso proy'!E66:G431,3,FALSE)</f>
        <v>0</v>
      </c>
      <c r="Y212" s="235">
        <f t="shared" si="17"/>
        <v>11</v>
      </c>
      <c r="Z212" s="236">
        <f t="shared" si="18"/>
        <v>8</v>
      </c>
      <c r="AA212" s="228">
        <f t="shared" si="19"/>
        <v>0</v>
      </c>
      <c r="AB212" s="227">
        <v>206</v>
      </c>
    </row>
    <row r="213" spans="1:28" s="171" customFormat="1" ht="39" customHeight="1">
      <c r="A213" s="183" t="s">
        <v>97</v>
      </c>
      <c r="B213" s="183" t="s">
        <v>346</v>
      </c>
      <c r="C213" s="245">
        <v>886</v>
      </c>
      <c r="D213" s="246" t="s">
        <v>115</v>
      </c>
      <c r="E213" s="247">
        <v>28768324229</v>
      </c>
      <c r="F213" s="174"/>
      <c r="G213" s="174"/>
      <c r="H213" s="174">
        <v>1</v>
      </c>
      <c r="I213" s="188"/>
      <c r="J213" s="188"/>
      <c r="K213" s="188">
        <v>1</v>
      </c>
      <c r="L213" s="188"/>
      <c r="M213" s="189">
        <v>3</v>
      </c>
      <c r="N213" s="189"/>
      <c r="O213" s="190">
        <v>3</v>
      </c>
      <c r="P213" s="191"/>
      <c r="Q213" s="192"/>
      <c r="R213" s="193">
        <v>0</v>
      </c>
      <c r="S213" s="194"/>
      <c r="T213" s="194">
        <v>0</v>
      </c>
      <c r="U213" s="234">
        <f t="shared" si="15"/>
        <v>8</v>
      </c>
      <c r="V213" s="235">
        <f>LOOKUP(B213,'peso entidad'!$B$5:$B$49,'peso entidad'!$E$5:$E$49)</f>
        <v>5</v>
      </c>
      <c r="W213" s="235">
        <f t="shared" si="16"/>
        <v>13</v>
      </c>
      <c r="X213" s="235">
        <f>VLOOKUP(D213,'peso proy'!E163:G528,3,FALSE)</f>
        <v>0</v>
      </c>
      <c r="Y213" s="235">
        <f t="shared" si="17"/>
        <v>11</v>
      </c>
      <c r="Z213" s="236">
        <f t="shared" si="18"/>
        <v>8</v>
      </c>
      <c r="AA213" s="228">
        <f t="shared" si="19"/>
        <v>0</v>
      </c>
      <c r="AB213" s="227">
        <v>207</v>
      </c>
    </row>
    <row r="214" spans="1:28" s="171" customFormat="1" ht="39" customHeight="1">
      <c r="A214" s="183" t="s">
        <v>431</v>
      </c>
      <c r="B214" s="183" t="s">
        <v>353</v>
      </c>
      <c r="C214" s="245">
        <v>52</v>
      </c>
      <c r="D214" s="246" t="s">
        <v>441</v>
      </c>
      <c r="E214" s="247">
        <v>88198664336</v>
      </c>
      <c r="F214" s="174"/>
      <c r="G214" s="174"/>
      <c r="H214" s="174">
        <v>1</v>
      </c>
      <c r="I214" s="188"/>
      <c r="J214" s="188"/>
      <c r="K214" s="188">
        <v>1</v>
      </c>
      <c r="L214" s="188"/>
      <c r="M214" s="189"/>
      <c r="N214" s="189"/>
      <c r="O214" s="199">
        <v>3</v>
      </c>
      <c r="P214" s="191"/>
      <c r="Q214" s="192"/>
      <c r="R214" s="193">
        <v>0</v>
      </c>
      <c r="S214" s="194"/>
      <c r="T214" s="194">
        <v>0</v>
      </c>
      <c r="U214" s="234">
        <f t="shared" si="15"/>
        <v>5</v>
      </c>
      <c r="V214" s="235">
        <f>LOOKUP(B214,'peso entidad'!$B$5:$B$49,'peso entidad'!$E$5:$E$49)</f>
        <v>5</v>
      </c>
      <c r="W214" s="235">
        <f t="shared" si="16"/>
        <v>10</v>
      </c>
      <c r="X214" s="235">
        <f>VLOOKUP(D214,'peso proy'!E339:G704,3,FALSE)</f>
        <v>1</v>
      </c>
      <c r="Y214" s="235">
        <f t="shared" si="17"/>
        <v>8</v>
      </c>
      <c r="Z214" s="236">
        <f t="shared" si="18"/>
        <v>8</v>
      </c>
      <c r="AA214" s="228">
        <f t="shared" si="19"/>
        <v>3</v>
      </c>
      <c r="AB214" s="227">
        <v>208</v>
      </c>
    </row>
    <row r="215" spans="1:28" s="171" customFormat="1" ht="39" customHeight="1">
      <c r="A215" s="183" t="s">
        <v>477</v>
      </c>
      <c r="B215" s="183" t="s">
        <v>368</v>
      </c>
      <c r="C215" s="245">
        <v>272</v>
      </c>
      <c r="D215" s="246" t="s">
        <v>478</v>
      </c>
      <c r="E215" s="247">
        <v>3020133000</v>
      </c>
      <c r="F215" s="174"/>
      <c r="G215" s="174"/>
      <c r="H215" s="174">
        <v>1</v>
      </c>
      <c r="I215" s="188"/>
      <c r="J215" s="188">
        <v>2</v>
      </c>
      <c r="K215" s="188"/>
      <c r="L215" s="188"/>
      <c r="M215" s="189"/>
      <c r="N215" s="189">
        <v>2</v>
      </c>
      <c r="O215" s="190">
        <v>3</v>
      </c>
      <c r="P215" s="191"/>
      <c r="Q215" s="192"/>
      <c r="R215" s="193">
        <v>0</v>
      </c>
      <c r="S215" s="194"/>
      <c r="T215" s="194">
        <v>0</v>
      </c>
      <c r="U215" s="234">
        <f t="shared" si="15"/>
        <v>8</v>
      </c>
      <c r="V215" s="235">
        <f>LOOKUP(B215,'peso entidad'!$B$5:$B$49,'peso entidad'!$E$5:$E$49)</f>
        <v>1</v>
      </c>
      <c r="W215" s="235">
        <f t="shared" si="16"/>
        <v>9</v>
      </c>
      <c r="X215" s="235">
        <f>VLOOKUP(D215,'peso proy'!E77:G442,3,FALSE)</f>
        <v>0</v>
      </c>
      <c r="Y215" s="235">
        <f t="shared" si="17"/>
        <v>9</v>
      </c>
      <c r="Z215" s="236">
        <f t="shared" si="18"/>
        <v>8</v>
      </c>
      <c r="AA215" s="228">
        <f t="shared" si="19"/>
        <v>0</v>
      </c>
      <c r="AB215" s="227">
        <v>209</v>
      </c>
    </row>
    <row r="216" spans="1:28" s="171" customFormat="1" ht="39" customHeight="1">
      <c r="A216" s="183" t="s">
        <v>15</v>
      </c>
      <c r="B216" s="183" t="s">
        <v>355</v>
      </c>
      <c r="C216" s="245">
        <v>800</v>
      </c>
      <c r="D216" s="246" t="s">
        <v>284</v>
      </c>
      <c r="E216" s="247">
        <v>3022082227</v>
      </c>
      <c r="F216" s="174"/>
      <c r="G216" s="174"/>
      <c r="H216" s="174">
        <v>1</v>
      </c>
      <c r="I216" s="188"/>
      <c r="J216" s="188"/>
      <c r="K216" s="188">
        <v>1</v>
      </c>
      <c r="L216" s="188"/>
      <c r="M216" s="189">
        <v>3</v>
      </c>
      <c r="N216" s="189"/>
      <c r="O216" s="190">
        <v>3</v>
      </c>
      <c r="P216" s="191"/>
      <c r="Q216" s="192"/>
      <c r="R216" s="193">
        <v>0</v>
      </c>
      <c r="S216" s="194"/>
      <c r="T216" s="194">
        <v>0</v>
      </c>
      <c r="U216" s="234">
        <f t="shared" si="15"/>
        <v>8</v>
      </c>
      <c r="V216" s="235">
        <f>LOOKUP(B216,'peso entidad'!$B$5:$B$49,'peso entidad'!$E$5:$E$49)</f>
        <v>5</v>
      </c>
      <c r="W216" s="235">
        <f t="shared" si="16"/>
        <v>13</v>
      </c>
      <c r="X216" s="235">
        <f>VLOOKUP(D216,'peso proy'!E27:G392,3,FALSE)</f>
        <v>0</v>
      </c>
      <c r="Y216" s="235">
        <f t="shared" si="17"/>
        <v>11</v>
      </c>
      <c r="Z216" s="236">
        <f t="shared" si="18"/>
        <v>8</v>
      </c>
      <c r="AA216" s="228">
        <f t="shared" si="19"/>
        <v>0</v>
      </c>
      <c r="AB216" s="227">
        <v>210</v>
      </c>
    </row>
    <row r="217" spans="1:28" s="171" customFormat="1" ht="39" customHeight="1">
      <c r="A217" s="183" t="s">
        <v>457</v>
      </c>
      <c r="B217" s="183" t="s">
        <v>367</v>
      </c>
      <c r="C217" s="245">
        <v>811</v>
      </c>
      <c r="D217" s="246" t="s">
        <v>295</v>
      </c>
      <c r="E217" s="247">
        <v>23687557551</v>
      </c>
      <c r="F217" s="174"/>
      <c r="G217" s="174"/>
      <c r="H217" s="174">
        <v>1</v>
      </c>
      <c r="I217" s="188"/>
      <c r="J217" s="188">
        <v>2</v>
      </c>
      <c r="K217" s="188"/>
      <c r="L217" s="188"/>
      <c r="M217" s="189"/>
      <c r="N217" s="189">
        <v>2</v>
      </c>
      <c r="O217" s="190">
        <v>3</v>
      </c>
      <c r="P217" s="191"/>
      <c r="Q217" s="192"/>
      <c r="R217" s="193">
        <v>0</v>
      </c>
      <c r="S217" s="194"/>
      <c r="T217" s="194">
        <v>0</v>
      </c>
      <c r="U217" s="234">
        <f t="shared" si="15"/>
        <v>8</v>
      </c>
      <c r="V217" s="235">
        <f>LOOKUP(B217,'peso entidad'!$B$5:$B$49,'peso entidad'!$E$5:$E$49)</f>
        <v>1</v>
      </c>
      <c r="W217" s="235">
        <f t="shared" si="16"/>
        <v>9</v>
      </c>
      <c r="X217" s="235">
        <f>VLOOKUP(D217,'peso proy'!E298:G663,3,FALSE)</f>
        <v>0</v>
      </c>
      <c r="Y217" s="235">
        <f t="shared" si="17"/>
        <v>9</v>
      </c>
      <c r="Z217" s="236">
        <f t="shared" si="18"/>
        <v>8</v>
      </c>
      <c r="AA217" s="228">
        <f t="shared" si="19"/>
        <v>0</v>
      </c>
      <c r="AB217" s="227">
        <v>211</v>
      </c>
    </row>
    <row r="218" spans="1:28" s="171" customFormat="1" ht="39" customHeight="1">
      <c r="A218" s="183" t="s">
        <v>257</v>
      </c>
      <c r="B218" s="183" t="s">
        <v>366</v>
      </c>
      <c r="C218" s="245">
        <v>787</v>
      </c>
      <c r="D218" s="246" t="s">
        <v>271</v>
      </c>
      <c r="E218" s="247">
        <v>403500000</v>
      </c>
      <c r="F218" s="174"/>
      <c r="G218" s="174"/>
      <c r="H218" s="174">
        <v>1</v>
      </c>
      <c r="I218" s="188"/>
      <c r="J218" s="188">
        <v>2</v>
      </c>
      <c r="K218" s="188"/>
      <c r="L218" s="188"/>
      <c r="M218" s="189"/>
      <c r="N218" s="189">
        <v>2</v>
      </c>
      <c r="O218" s="190">
        <v>3</v>
      </c>
      <c r="P218" s="191"/>
      <c r="Q218" s="192"/>
      <c r="R218" s="193">
        <v>0</v>
      </c>
      <c r="S218" s="194"/>
      <c r="T218" s="194">
        <v>0</v>
      </c>
      <c r="U218" s="234">
        <f t="shared" si="15"/>
        <v>8</v>
      </c>
      <c r="V218" s="235">
        <f>LOOKUP(B218,'peso entidad'!$B$5:$B$49,'peso entidad'!$E$5:$E$49)</f>
        <v>1</v>
      </c>
      <c r="W218" s="235">
        <f t="shared" si="16"/>
        <v>9</v>
      </c>
      <c r="X218" s="235">
        <f>VLOOKUP(D218,'peso proy'!E243:G608,3,FALSE)</f>
        <v>0</v>
      </c>
      <c r="Y218" s="235">
        <f t="shared" si="17"/>
        <v>9</v>
      </c>
      <c r="Z218" s="236">
        <f t="shared" si="18"/>
        <v>8</v>
      </c>
      <c r="AA218" s="228">
        <f t="shared" si="19"/>
        <v>0</v>
      </c>
      <c r="AB218" s="227">
        <v>212</v>
      </c>
    </row>
    <row r="219" spans="1:28" s="171" customFormat="1" ht="39" customHeight="1">
      <c r="A219" s="183" t="s">
        <v>481</v>
      </c>
      <c r="B219" s="183" t="s">
        <v>385</v>
      </c>
      <c r="C219" s="245">
        <v>796</v>
      </c>
      <c r="D219" s="246" t="s">
        <v>280</v>
      </c>
      <c r="E219" s="247">
        <v>601583005</v>
      </c>
      <c r="F219" s="174"/>
      <c r="G219" s="174"/>
      <c r="H219" s="174">
        <v>1</v>
      </c>
      <c r="I219" s="188"/>
      <c r="J219" s="188">
        <v>2</v>
      </c>
      <c r="K219" s="188"/>
      <c r="L219" s="188"/>
      <c r="M219" s="189"/>
      <c r="N219" s="189">
        <v>2</v>
      </c>
      <c r="O219" s="190">
        <v>3</v>
      </c>
      <c r="P219" s="191"/>
      <c r="Q219" s="192"/>
      <c r="R219" s="193">
        <v>0</v>
      </c>
      <c r="S219" s="194"/>
      <c r="T219" s="194">
        <v>0</v>
      </c>
      <c r="U219" s="234">
        <f t="shared" si="15"/>
        <v>8</v>
      </c>
      <c r="V219" s="235">
        <f>LOOKUP(B219,'peso entidad'!$B$5:$B$49,'peso entidad'!$E$5:$E$49)</f>
        <v>0</v>
      </c>
      <c r="W219" s="235">
        <f t="shared" si="16"/>
        <v>8</v>
      </c>
      <c r="X219" s="235">
        <f>VLOOKUP(D219,'peso proy'!E136:G501,3,FALSE)</f>
        <v>0</v>
      </c>
      <c r="Y219" s="235">
        <f t="shared" si="17"/>
        <v>8</v>
      </c>
      <c r="Z219" s="236">
        <f t="shared" si="18"/>
        <v>8</v>
      </c>
      <c r="AA219" s="228">
        <f t="shared" si="19"/>
        <v>0</v>
      </c>
      <c r="AB219" s="227">
        <v>213</v>
      </c>
    </row>
    <row r="220" spans="1:28" s="171" customFormat="1" ht="39" customHeight="1">
      <c r="A220" s="183" t="s">
        <v>333</v>
      </c>
      <c r="B220" s="183" t="s">
        <v>376</v>
      </c>
      <c r="C220" s="245">
        <v>864</v>
      </c>
      <c r="D220" s="246" t="s">
        <v>92</v>
      </c>
      <c r="E220" s="247">
        <v>23444000000</v>
      </c>
      <c r="F220" s="174"/>
      <c r="G220" s="174">
        <v>4</v>
      </c>
      <c r="H220" s="174"/>
      <c r="I220" s="188"/>
      <c r="J220" s="188"/>
      <c r="K220" s="188">
        <v>1</v>
      </c>
      <c r="L220" s="188"/>
      <c r="M220" s="189">
        <v>3</v>
      </c>
      <c r="N220" s="189"/>
      <c r="O220" s="190"/>
      <c r="P220" s="191"/>
      <c r="Q220" s="192"/>
      <c r="R220" s="193">
        <v>0</v>
      </c>
      <c r="S220" s="194"/>
      <c r="T220" s="194">
        <v>0</v>
      </c>
      <c r="U220" s="234">
        <f t="shared" si="15"/>
        <v>8</v>
      </c>
      <c r="V220" s="235">
        <f>LOOKUP(B220,'peso entidad'!$B$5:$B$49,'peso entidad'!$E$5:$E$49)</f>
        <v>0</v>
      </c>
      <c r="W220" s="235">
        <f t="shared" si="16"/>
        <v>8</v>
      </c>
      <c r="X220" s="235">
        <f>VLOOKUP(D220,'peso proy'!E245:G610,3,FALSE)</f>
        <v>0</v>
      </c>
      <c r="Y220" s="235">
        <f t="shared" si="17"/>
        <v>8</v>
      </c>
      <c r="Z220" s="236">
        <f t="shared" si="18"/>
        <v>8</v>
      </c>
      <c r="AA220" s="228">
        <f t="shared" si="19"/>
        <v>0</v>
      </c>
      <c r="AB220" s="227">
        <v>214</v>
      </c>
    </row>
    <row r="221" spans="1:28" s="171" customFormat="1" ht="39" customHeight="1">
      <c r="A221" s="183" t="s">
        <v>465</v>
      </c>
      <c r="B221" s="183" t="s">
        <v>372</v>
      </c>
      <c r="C221" s="245">
        <v>7243</v>
      </c>
      <c r="D221" s="246" t="s">
        <v>187</v>
      </c>
      <c r="E221" s="247">
        <v>4262388861</v>
      </c>
      <c r="F221" s="174"/>
      <c r="G221" s="174"/>
      <c r="H221" s="174">
        <v>1</v>
      </c>
      <c r="I221" s="188">
        <v>0</v>
      </c>
      <c r="J221" s="188"/>
      <c r="K221" s="188">
        <v>1</v>
      </c>
      <c r="L221" s="188"/>
      <c r="M221" s="189"/>
      <c r="N221" s="189">
        <v>2</v>
      </c>
      <c r="O221" s="190">
        <v>3</v>
      </c>
      <c r="P221" s="191"/>
      <c r="Q221" s="192">
        <v>0</v>
      </c>
      <c r="R221" s="193">
        <v>0</v>
      </c>
      <c r="S221" s="194">
        <v>0</v>
      </c>
      <c r="T221" s="194"/>
      <c r="U221" s="234">
        <f t="shared" si="15"/>
        <v>7</v>
      </c>
      <c r="V221" s="235">
        <f>LOOKUP(B221,'peso entidad'!$B$5:$B$49,'peso entidad'!$E$5:$E$49)</f>
        <v>0</v>
      </c>
      <c r="W221" s="235">
        <f t="shared" si="16"/>
        <v>7</v>
      </c>
      <c r="X221" s="235">
        <f>VLOOKUP(D221,'peso proy'!E349:G714,3,FALSE)</f>
        <v>0</v>
      </c>
      <c r="Y221" s="235">
        <f t="shared" si="17"/>
        <v>7</v>
      </c>
      <c r="Z221" s="236">
        <f t="shared" si="18"/>
        <v>7</v>
      </c>
      <c r="AA221" s="228">
        <f t="shared" si="19"/>
        <v>0</v>
      </c>
      <c r="AB221" s="227">
        <v>215</v>
      </c>
    </row>
    <row r="222" spans="1:28" s="171" customFormat="1" ht="39" customHeight="1">
      <c r="A222" s="183" t="s">
        <v>15</v>
      </c>
      <c r="B222" s="183" t="s">
        <v>355</v>
      </c>
      <c r="C222" s="245">
        <v>417</v>
      </c>
      <c r="D222" s="246" t="s">
        <v>16</v>
      </c>
      <c r="E222" s="247">
        <v>29932379997</v>
      </c>
      <c r="F222" s="174"/>
      <c r="G222" s="174"/>
      <c r="H222" s="174">
        <v>1</v>
      </c>
      <c r="I222" s="188"/>
      <c r="J222" s="188"/>
      <c r="K222" s="188"/>
      <c r="L222" s="188">
        <v>0</v>
      </c>
      <c r="M222" s="189">
        <v>3</v>
      </c>
      <c r="N222" s="189"/>
      <c r="O222" s="190">
        <v>3</v>
      </c>
      <c r="P222" s="191"/>
      <c r="Q222" s="192"/>
      <c r="R222" s="193">
        <v>0</v>
      </c>
      <c r="S222" s="194"/>
      <c r="T222" s="194">
        <v>0</v>
      </c>
      <c r="U222" s="234">
        <f t="shared" si="15"/>
        <v>7</v>
      </c>
      <c r="V222" s="235">
        <f>LOOKUP(B222,'peso entidad'!$B$5:$B$49,'peso entidad'!$E$5:$E$49)</f>
        <v>5</v>
      </c>
      <c r="W222" s="235">
        <f t="shared" si="16"/>
        <v>12</v>
      </c>
      <c r="X222" s="235">
        <f>VLOOKUP(D222,'peso proy'!E93:G458,3,FALSE)</f>
        <v>0</v>
      </c>
      <c r="Y222" s="235">
        <f t="shared" si="17"/>
        <v>10</v>
      </c>
      <c r="Z222" s="236">
        <f t="shared" si="18"/>
        <v>7</v>
      </c>
      <c r="AA222" s="228">
        <f t="shared" si="19"/>
        <v>0</v>
      </c>
      <c r="AB222" s="227">
        <v>216</v>
      </c>
    </row>
    <row r="223" spans="1:28" s="171" customFormat="1" ht="39" customHeight="1">
      <c r="A223" s="183" t="s">
        <v>15</v>
      </c>
      <c r="B223" s="183" t="s">
        <v>355</v>
      </c>
      <c r="C223" s="245">
        <v>801</v>
      </c>
      <c r="D223" s="246" t="s">
        <v>285</v>
      </c>
      <c r="E223" s="247">
        <v>9308335772</v>
      </c>
      <c r="F223" s="174"/>
      <c r="G223" s="174"/>
      <c r="H223" s="174">
        <v>1</v>
      </c>
      <c r="I223" s="188"/>
      <c r="J223" s="188"/>
      <c r="K223" s="188"/>
      <c r="L223" s="188">
        <v>0</v>
      </c>
      <c r="M223" s="189">
        <v>3</v>
      </c>
      <c r="N223" s="189"/>
      <c r="O223" s="190">
        <v>3</v>
      </c>
      <c r="P223" s="191"/>
      <c r="Q223" s="192"/>
      <c r="R223" s="193">
        <v>0</v>
      </c>
      <c r="S223" s="194"/>
      <c r="T223" s="194">
        <v>0</v>
      </c>
      <c r="U223" s="234">
        <f t="shared" si="15"/>
        <v>7</v>
      </c>
      <c r="V223" s="235">
        <f>LOOKUP(B223,'peso entidad'!$B$5:$B$49,'peso entidad'!$E$5:$E$49)</f>
        <v>5</v>
      </c>
      <c r="W223" s="235">
        <f t="shared" si="16"/>
        <v>12</v>
      </c>
      <c r="X223" s="235">
        <f>VLOOKUP(D223,'peso proy'!E261:G626,3,FALSE)</f>
        <v>0</v>
      </c>
      <c r="Y223" s="235">
        <f t="shared" si="17"/>
        <v>10</v>
      </c>
      <c r="Z223" s="236">
        <f t="shared" si="18"/>
        <v>7</v>
      </c>
      <c r="AA223" s="228">
        <f t="shared" si="19"/>
        <v>0</v>
      </c>
      <c r="AB223" s="227">
        <v>217</v>
      </c>
    </row>
    <row r="224" spans="1:28" s="171" customFormat="1" ht="39" customHeight="1">
      <c r="A224" s="183" t="s">
        <v>485</v>
      </c>
      <c r="B224" s="183" t="s">
        <v>364</v>
      </c>
      <c r="C224" s="245">
        <v>853</v>
      </c>
      <c r="D224" s="246" t="s">
        <v>328</v>
      </c>
      <c r="E224" s="247">
        <v>11834279000</v>
      </c>
      <c r="F224" s="174"/>
      <c r="G224" s="174"/>
      <c r="H224" s="174">
        <v>1</v>
      </c>
      <c r="I224" s="188"/>
      <c r="J224" s="188"/>
      <c r="K224" s="188">
        <v>1</v>
      </c>
      <c r="L224" s="188"/>
      <c r="M224" s="189"/>
      <c r="N224" s="189">
        <v>2</v>
      </c>
      <c r="O224" s="190">
        <v>3</v>
      </c>
      <c r="P224" s="191"/>
      <c r="Q224" s="192"/>
      <c r="R224" s="193">
        <v>0</v>
      </c>
      <c r="S224" s="194"/>
      <c r="T224" s="194">
        <v>0</v>
      </c>
      <c r="U224" s="234">
        <f t="shared" si="15"/>
        <v>7</v>
      </c>
      <c r="V224" s="235">
        <f>LOOKUP(B224,'peso entidad'!$B$5:$B$49,'peso entidad'!$E$5:$E$49)</f>
        <v>0</v>
      </c>
      <c r="W224" s="235">
        <f t="shared" si="16"/>
        <v>7</v>
      </c>
      <c r="X224" s="235">
        <f>VLOOKUP(D224,'peso proy'!E342:G707,3,FALSE)</f>
        <v>0</v>
      </c>
      <c r="Y224" s="235">
        <f t="shared" si="17"/>
        <v>7</v>
      </c>
      <c r="Z224" s="236">
        <f t="shared" si="18"/>
        <v>7</v>
      </c>
      <c r="AA224" s="228">
        <f t="shared" si="19"/>
        <v>0</v>
      </c>
      <c r="AB224" s="227">
        <v>218</v>
      </c>
    </row>
    <row r="225" spans="1:28" s="171" customFormat="1" ht="39" customHeight="1">
      <c r="A225" s="183" t="s">
        <v>471</v>
      </c>
      <c r="B225" s="183" t="s">
        <v>378</v>
      </c>
      <c r="C225" s="245">
        <v>583</v>
      </c>
      <c r="D225" s="246" t="s">
        <v>42</v>
      </c>
      <c r="E225" s="247">
        <v>24952806953</v>
      </c>
      <c r="F225" s="174"/>
      <c r="G225" s="174"/>
      <c r="H225" s="174">
        <v>1</v>
      </c>
      <c r="I225" s="188"/>
      <c r="J225" s="188"/>
      <c r="K225" s="188"/>
      <c r="L225" s="188">
        <v>0</v>
      </c>
      <c r="M225" s="189">
        <v>3</v>
      </c>
      <c r="N225" s="189"/>
      <c r="O225" s="190">
        <v>3</v>
      </c>
      <c r="P225" s="191"/>
      <c r="Q225" s="192"/>
      <c r="R225" s="193">
        <v>0</v>
      </c>
      <c r="S225" s="194"/>
      <c r="T225" s="194">
        <v>0</v>
      </c>
      <c r="U225" s="234">
        <f t="shared" si="15"/>
        <v>7</v>
      </c>
      <c r="V225" s="235">
        <f>LOOKUP(B225,'peso entidad'!$B$5:$B$49,'peso entidad'!$E$5:$E$49)</f>
        <v>0</v>
      </c>
      <c r="W225" s="235">
        <f t="shared" si="16"/>
        <v>7</v>
      </c>
      <c r="X225" s="235">
        <f>VLOOKUP(D225,'peso proy'!E227:G592,3,FALSE)</f>
        <v>0</v>
      </c>
      <c r="Y225" s="235">
        <f t="shared" si="17"/>
        <v>7</v>
      </c>
      <c r="Z225" s="236">
        <f t="shared" si="18"/>
        <v>7</v>
      </c>
      <c r="AA225" s="228">
        <f t="shared" si="19"/>
        <v>0</v>
      </c>
      <c r="AB225" s="227">
        <v>219</v>
      </c>
    </row>
    <row r="226" spans="1:28" s="171" customFormat="1" ht="39" customHeight="1">
      <c r="A226" s="183" t="s">
        <v>477</v>
      </c>
      <c r="B226" s="183" t="s">
        <v>368</v>
      </c>
      <c r="C226" s="245">
        <v>815</v>
      </c>
      <c r="D226" s="246" t="s">
        <v>298</v>
      </c>
      <c r="E226" s="247">
        <v>27171312000</v>
      </c>
      <c r="F226" s="174"/>
      <c r="G226" s="174"/>
      <c r="H226" s="174">
        <v>1</v>
      </c>
      <c r="I226" s="188"/>
      <c r="J226" s="188"/>
      <c r="K226" s="188">
        <v>1</v>
      </c>
      <c r="L226" s="188"/>
      <c r="M226" s="189"/>
      <c r="N226" s="189">
        <v>2</v>
      </c>
      <c r="O226" s="190">
        <v>3</v>
      </c>
      <c r="P226" s="191"/>
      <c r="Q226" s="192"/>
      <c r="R226" s="193">
        <v>0</v>
      </c>
      <c r="S226" s="194"/>
      <c r="T226" s="194">
        <v>0</v>
      </c>
      <c r="U226" s="234">
        <f t="shared" si="15"/>
        <v>7</v>
      </c>
      <c r="V226" s="235">
        <f>LOOKUP(B226,'peso entidad'!$B$5:$B$49,'peso entidad'!$E$5:$E$49)</f>
        <v>1</v>
      </c>
      <c r="W226" s="235">
        <f t="shared" si="16"/>
        <v>8</v>
      </c>
      <c r="X226" s="235">
        <f>VLOOKUP(D226,'peso proy'!E240:G605,3,FALSE)</f>
        <v>0</v>
      </c>
      <c r="Y226" s="235">
        <f t="shared" si="17"/>
        <v>8</v>
      </c>
      <c r="Z226" s="236">
        <f t="shared" si="18"/>
        <v>7</v>
      </c>
      <c r="AA226" s="228">
        <f t="shared" si="19"/>
        <v>0</v>
      </c>
      <c r="AB226" s="227">
        <v>220</v>
      </c>
    </row>
    <row r="227" spans="1:28" s="171" customFormat="1" ht="39" customHeight="1">
      <c r="A227" s="183" t="s">
        <v>467</v>
      </c>
      <c r="B227" s="183" t="s">
        <v>338</v>
      </c>
      <c r="C227" s="245">
        <v>404</v>
      </c>
      <c r="D227" s="246" t="s">
        <v>9</v>
      </c>
      <c r="E227" s="247">
        <v>10865833659</v>
      </c>
      <c r="F227" s="174"/>
      <c r="G227" s="174"/>
      <c r="H227" s="174">
        <v>1</v>
      </c>
      <c r="I227" s="188"/>
      <c r="J227" s="188"/>
      <c r="K227" s="188">
        <v>1</v>
      </c>
      <c r="L227" s="188"/>
      <c r="M227" s="189"/>
      <c r="N227" s="189">
        <v>2</v>
      </c>
      <c r="O227" s="190">
        <v>3</v>
      </c>
      <c r="P227" s="191"/>
      <c r="Q227" s="192"/>
      <c r="R227" s="193">
        <v>0</v>
      </c>
      <c r="S227" s="194"/>
      <c r="T227" s="194">
        <v>0</v>
      </c>
      <c r="U227" s="234">
        <f t="shared" si="15"/>
        <v>7</v>
      </c>
      <c r="V227" s="235">
        <f>LOOKUP(B227,'peso entidad'!$B$5:$B$49,'peso entidad'!$E$5:$E$49)</f>
        <v>0</v>
      </c>
      <c r="W227" s="235">
        <f t="shared" si="16"/>
        <v>7</v>
      </c>
      <c r="X227" s="235">
        <f>VLOOKUP(D227,'peso proy'!E192:G557,3,FALSE)</f>
        <v>0</v>
      </c>
      <c r="Y227" s="235">
        <f t="shared" si="17"/>
        <v>7</v>
      </c>
      <c r="Z227" s="236">
        <f t="shared" si="18"/>
        <v>7</v>
      </c>
      <c r="AA227" s="228">
        <f t="shared" si="19"/>
        <v>0</v>
      </c>
      <c r="AB227" s="227">
        <v>221</v>
      </c>
    </row>
    <row r="228" spans="1:28" s="171" customFormat="1" ht="39" customHeight="1">
      <c r="A228" s="183" t="s">
        <v>29</v>
      </c>
      <c r="B228" s="183" t="s">
        <v>362</v>
      </c>
      <c r="C228" s="245">
        <v>477</v>
      </c>
      <c r="D228" s="246" t="s">
        <v>30</v>
      </c>
      <c r="E228" s="247">
        <v>929790000</v>
      </c>
      <c r="F228" s="174"/>
      <c r="G228" s="174"/>
      <c r="H228" s="174">
        <v>1</v>
      </c>
      <c r="I228" s="188"/>
      <c r="J228" s="188"/>
      <c r="K228" s="188">
        <v>1</v>
      </c>
      <c r="L228" s="188"/>
      <c r="M228" s="189"/>
      <c r="N228" s="189">
        <v>2</v>
      </c>
      <c r="O228" s="190">
        <v>3</v>
      </c>
      <c r="P228" s="191"/>
      <c r="Q228" s="192"/>
      <c r="R228" s="193">
        <v>0</v>
      </c>
      <c r="S228" s="194"/>
      <c r="T228" s="194">
        <v>0</v>
      </c>
      <c r="U228" s="234">
        <f t="shared" si="15"/>
        <v>7</v>
      </c>
      <c r="V228" s="235">
        <f>LOOKUP(B228,'peso entidad'!$B$5:$B$49,'peso entidad'!$E$5:$E$49)</f>
        <v>0</v>
      </c>
      <c r="W228" s="235">
        <f t="shared" si="16"/>
        <v>7</v>
      </c>
      <c r="X228" s="235">
        <f>VLOOKUP(D228,'peso proy'!E140:G505,3,FALSE)</f>
        <v>0</v>
      </c>
      <c r="Y228" s="235">
        <f t="shared" si="17"/>
        <v>7</v>
      </c>
      <c r="Z228" s="236">
        <f t="shared" si="18"/>
        <v>7</v>
      </c>
      <c r="AA228" s="228">
        <f t="shared" si="19"/>
        <v>0</v>
      </c>
      <c r="AB228" s="227">
        <v>222</v>
      </c>
    </row>
    <row r="229" spans="1:28" s="171" customFormat="1" ht="39" customHeight="1">
      <c r="A229" s="183" t="s">
        <v>479</v>
      </c>
      <c r="B229" s="183" t="s">
        <v>379</v>
      </c>
      <c r="C229" s="245">
        <v>603</v>
      </c>
      <c r="D229" s="246" t="s">
        <v>46</v>
      </c>
      <c r="E229" s="247">
        <v>311690960</v>
      </c>
      <c r="F229" s="174"/>
      <c r="G229" s="174"/>
      <c r="H229" s="174">
        <v>1</v>
      </c>
      <c r="I229" s="188"/>
      <c r="J229" s="188"/>
      <c r="K229" s="188">
        <v>1</v>
      </c>
      <c r="L229" s="188"/>
      <c r="M229" s="189"/>
      <c r="N229" s="189">
        <v>2</v>
      </c>
      <c r="O229" s="190">
        <v>3</v>
      </c>
      <c r="P229" s="191"/>
      <c r="Q229" s="192"/>
      <c r="R229" s="193">
        <v>0</v>
      </c>
      <c r="S229" s="194"/>
      <c r="T229" s="194">
        <v>0</v>
      </c>
      <c r="U229" s="234">
        <f t="shared" si="15"/>
        <v>7</v>
      </c>
      <c r="V229" s="235">
        <f>LOOKUP(B229,'peso entidad'!$B$5:$B$49,'peso entidad'!$E$5:$E$49)</f>
        <v>0</v>
      </c>
      <c r="W229" s="235">
        <f t="shared" si="16"/>
        <v>7</v>
      </c>
      <c r="X229" s="235">
        <f>VLOOKUP(D229,'peso proy'!E36:G401,3,FALSE)</f>
        <v>0</v>
      </c>
      <c r="Y229" s="235">
        <f t="shared" si="17"/>
        <v>7</v>
      </c>
      <c r="Z229" s="236">
        <f t="shared" si="18"/>
        <v>7</v>
      </c>
      <c r="AA229" s="228">
        <f t="shared" si="19"/>
        <v>0</v>
      </c>
      <c r="AB229" s="227">
        <v>223</v>
      </c>
    </row>
    <row r="230" spans="1:28" s="171" customFormat="1" ht="39" customHeight="1">
      <c r="A230" s="183" t="s">
        <v>481</v>
      </c>
      <c r="B230" s="183" t="s">
        <v>385</v>
      </c>
      <c r="C230" s="245">
        <v>717</v>
      </c>
      <c r="D230" s="246" t="s">
        <v>206</v>
      </c>
      <c r="E230" s="247">
        <v>3442853156</v>
      </c>
      <c r="F230" s="174"/>
      <c r="G230" s="174"/>
      <c r="H230" s="174">
        <v>1</v>
      </c>
      <c r="I230" s="188"/>
      <c r="J230" s="188"/>
      <c r="K230" s="198"/>
      <c r="L230" s="188">
        <v>0</v>
      </c>
      <c r="M230" s="189">
        <v>3</v>
      </c>
      <c r="N230" s="189"/>
      <c r="O230" s="190">
        <v>3</v>
      </c>
      <c r="P230" s="191"/>
      <c r="Q230" s="192"/>
      <c r="R230" s="193">
        <v>0</v>
      </c>
      <c r="S230" s="194"/>
      <c r="T230" s="194">
        <v>0</v>
      </c>
      <c r="U230" s="234">
        <f t="shared" si="15"/>
        <v>7</v>
      </c>
      <c r="V230" s="235">
        <f>LOOKUP(B230,'peso entidad'!$B$5:$B$49,'peso entidad'!$E$5:$E$49)</f>
        <v>0</v>
      </c>
      <c r="W230" s="235">
        <f t="shared" si="16"/>
        <v>7</v>
      </c>
      <c r="X230" s="235">
        <f>VLOOKUP(D230,'peso proy'!E101:G466,3,FALSE)</f>
        <v>0</v>
      </c>
      <c r="Y230" s="235">
        <f t="shared" si="17"/>
        <v>7</v>
      </c>
      <c r="Z230" s="236">
        <f t="shared" si="18"/>
        <v>7</v>
      </c>
      <c r="AA230" s="228">
        <f t="shared" si="19"/>
        <v>0</v>
      </c>
      <c r="AB230" s="227">
        <v>224</v>
      </c>
    </row>
    <row r="231" spans="1:28" s="171" customFormat="1" ht="39" customHeight="1">
      <c r="A231" s="183" t="s">
        <v>469</v>
      </c>
      <c r="B231" s="183" t="s">
        <v>374</v>
      </c>
      <c r="C231" s="245">
        <v>763</v>
      </c>
      <c r="D231" s="246" t="s">
        <v>248</v>
      </c>
      <c r="E231" s="247">
        <v>17099000000</v>
      </c>
      <c r="F231" s="174"/>
      <c r="G231" s="174"/>
      <c r="H231" s="174">
        <v>1</v>
      </c>
      <c r="I231" s="188"/>
      <c r="J231" s="188"/>
      <c r="K231" s="188"/>
      <c r="L231" s="188">
        <v>0</v>
      </c>
      <c r="M231" s="189">
        <v>3</v>
      </c>
      <c r="N231" s="189"/>
      <c r="O231" s="190">
        <v>3</v>
      </c>
      <c r="P231" s="191"/>
      <c r="Q231" s="192"/>
      <c r="R231" s="193">
        <v>0</v>
      </c>
      <c r="S231" s="194"/>
      <c r="T231" s="194">
        <v>0</v>
      </c>
      <c r="U231" s="234">
        <f t="shared" si="15"/>
        <v>7</v>
      </c>
      <c r="V231" s="235">
        <f>LOOKUP(B231,'peso entidad'!$B$5:$B$49,'peso entidad'!$E$5:$E$49)</f>
        <v>0</v>
      </c>
      <c r="W231" s="235">
        <f t="shared" si="16"/>
        <v>7</v>
      </c>
      <c r="X231" s="235">
        <f>VLOOKUP(D231,'peso proy'!E210:G575,3,FALSE)</f>
        <v>0</v>
      </c>
      <c r="Y231" s="235">
        <f t="shared" si="17"/>
        <v>7</v>
      </c>
      <c r="Z231" s="236">
        <f t="shared" si="18"/>
        <v>7</v>
      </c>
      <c r="AA231" s="228">
        <f t="shared" si="19"/>
        <v>0</v>
      </c>
      <c r="AB231" s="227">
        <v>225</v>
      </c>
    </row>
    <row r="232" spans="1:28" s="171" customFormat="1" ht="39" customHeight="1">
      <c r="A232" s="183" t="s">
        <v>257</v>
      </c>
      <c r="B232" s="183" t="s">
        <v>366</v>
      </c>
      <c r="C232" s="245">
        <v>774</v>
      </c>
      <c r="D232" s="246" t="s">
        <v>260</v>
      </c>
      <c r="E232" s="247">
        <v>30000000</v>
      </c>
      <c r="F232" s="174"/>
      <c r="G232" s="174"/>
      <c r="H232" s="174">
        <v>1</v>
      </c>
      <c r="I232" s="188"/>
      <c r="J232" s="188"/>
      <c r="K232" s="188">
        <v>1</v>
      </c>
      <c r="L232" s="188"/>
      <c r="M232" s="189"/>
      <c r="N232" s="189">
        <v>2</v>
      </c>
      <c r="O232" s="190">
        <v>3</v>
      </c>
      <c r="P232" s="191"/>
      <c r="Q232" s="192"/>
      <c r="R232" s="193">
        <v>0</v>
      </c>
      <c r="S232" s="194"/>
      <c r="T232" s="194">
        <v>0</v>
      </c>
      <c r="U232" s="234">
        <f t="shared" si="15"/>
        <v>7</v>
      </c>
      <c r="V232" s="235">
        <f>LOOKUP(B232,'peso entidad'!$B$5:$B$49,'peso entidad'!$E$5:$E$49)</f>
        <v>1</v>
      </c>
      <c r="W232" s="235">
        <f t="shared" si="16"/>
        <v>8</v>
      </c>
      <c r="X232" s="235">
        <f>VLOOKUP(D232,'peso proy'!E109:G474,3,FALSE)</f>
        <v>0</v>
      </c>
      <c r="Y232" s="235">
        <f t="shared" si="17"/>
        <v>8</v>
      </c>
      <c r="Z232" s="236">
        <f t="shared" si="18"/>
        <v>7</v>
      </c>
      <c r="AA232" s="228">
        <f t="shared" si="19"/>
        <v>0</v>
      </c>
      <c r="AB232" s="227">
        <v>226</v>
      </c>
    </row>
    <row r="233" spans="1:28" s="171" customFormat="1" ht="39" customHeight="1">
      <c r="A233" s="183" t="s">
        <v>80</v>
      </c>
      <c r="B233" s="183" t="s">
        <v>361</v>
      </c>
      <c r="C233" s="245">
        <v>814</v>
      </c>
      <c r="D233" s="246" t="s">
        <v>297</v>
      </c>
      <c r="E233" s="247">
        <v>32505997264</v>
      </c>
      <c r="F233" s="174"/>
      <c r="G233" s="174"/>
      <c r="H233" s="174">
        <v>1</v>
      </c>
      <c r="I233" s="188"/>
      <c r="J233" s="188"/>
      <c r="K233" s="188">
        <v>1</v>
      </c>
      <c r="L233" s="188"/>
      <c r="M233" s="189"/>
      <c r="N233" s="189">
        <v>2</v>
      </c>
      <c r="O233" s="190">
        <v>3</v>
      </c>
      <c r="P233" s="191"/>
      <c r="Q233" s="192"/>
      <c r="R233" s="193">
        <v>0</v>
      </c>
      <c r="S233" s="194"/>
      <c r="T233" s="194">
        <v>0</v>
      </c>
      <c r="U233" s="234">
        <f t="shared" si="15"/>
        <v>7</v>
      </c>
      <c r="V233" s="235">
        <f>LOOKUP(B233,'peso entidad'!$B$5:$B$49,'peso entidad'!$E$5:$E$49)</f>
        <v>1</v>
      </c>
      <c r="W233" s="235">
        <f t="shared" si="16"/>
        <v>8</v>
      </c>
      <c r="X233" s="235">
        <f>VLOOKUP(D233,'peso proy'!E52:G417,3,FALSE)</f>
        <v>0</v>
      </c>
      <c r="Y233" s="235">
        <f t="shared" si="17"/>
        <v>8</v>
      </c>
      <c r="Z233" s="236">
        <f t="shared" si="18"/>
        <v>7</v>
      </c>
      <c r="AA233" s="228">
        <f t="shared" si="19"/>
        <v>0</v>
      </c>
      <c r="AB233" s="227">
        <v>227</v>
      </c>
    </row>
    <row r="234" spans="1:28" s="171" customFormat="1" ht="39" customHeight="1">
      <c r="A234" s="183" t="s">
        <v>26</v>
      </c>
      <c r="B234" s="183" t="s">
        <v>380</v>
      </c>
      <c r="C234" s="245">
        <v>920</v>
      </c>
      <c r="D234" s="246" t="s">
        <v>139</v>
      </c>
      <c r="E234" s="247">
        <v>1321386000</v>
      </c>
      <c r="F234" s="174"/>
      <c r="G234" s="174"/>
      <c r="H234" s="174">
        <v>1</v>
      </c>
      <c r="I234" s="188"/>
      <c r="J234" s="188"/>
      <c r="K234" s="188"/>
      <c r="L234" s="188">
        <v>0</v>
      </c>
      <c r="M234" s="189"/>
      <c r="N234" s="189">
        <v>2</v>
      </c>
      <c r="O234" s="190"/>
      <c r="P234" s="191"/>
      <c r="Q234" s="192">
        <v>2</v>
      </c>
      <c r="R234" s="193">
        <v>0</v>
      </c>
      <c r="S234" s="194">
        <v>2</v>
      </c>
      <c r="T234" s="194"/>
      <c r="U234" s="234">
        <f t="shared" si="15"/>
        <v>7</v>
      </c>
      <c r="V234" s="235">
        <f>LOOKUP(B234,'peso entidad'!$B$5:$B$49,'peso entidad'!$E$5:$E$49)</f>
        <v>0</v>
      </c>
      <c r="W234" s="235">
        <f t="shared" si="16"/>
        <v>7</v>
      </c>
      <c r="X234" s="235">
        <f>VLOOKUP(D234,'peso proy'!E280:G645,3,FALSE)</f>
        <v>0</v>
      </c>
      <c r="Y234" s="235">
        <f t="shared" si="17"/>
        <v>7</v>
      </c>
      <c r="Z234" s="236">
        <f t="shared" si="18"/>
        <v>7</v>
      </c>
      <c r="AA234" s="228">
        <f t="shared" si="19"/>
        <v>0</v>
      </c>
      <c r="AB234" s="227">
        <v>228</v>
      </c>
    </row>
    <row r="235" spans="1:28" s="171" customFormat="1" ht="39" customHeight="1">
      <c r="A235" s="183" t="s">
        <v>431</v>
      </c>
      <c r="B235" s="183" t="s">
        <v>353</v>
      </c>
      <c r="C235" s="245">
        <v>75</v>
      </c>
      <c r="D235" s="246" t="s">
        <v>454</v>
      </c>
      <c r="E235" s="247">
        <v>9450000000</v>
      </c>
      <c r="F235" s="174"/>
      <c r="G235" s="174"/>
      <c r="H235" s="174">
        <v>1</v>
      </c>
      <c r="I235" s="188"/>
      <c r="J235" s="188"/>
      <c r="K235" s="188">
        <v>1</v>
      </c>
      <c r="L235" s="188"/>
      <c r="M235" s="189"/>
      <c r="N235" s="189">
        <v>2</v>
      </c>
      <c r="O235" s="190">
        <v>3</v>
      </c>
      <c r="P235" s="191"/>
      <c r="Q235" s="192"/>
      <c r="R235" s="193">
        <v>0</v>
      </c>
      <c r="S235" s="194"/>
      <c r="T235" s="194">
        <v>0</v>
      </c>
      <c r="U235" s="234">
        <f t="shared" si="15"/>
        <v>7</v>
      </c>
      <c r="V235" s="235">
        <f>LOOKUP(B235,'peso entidad'!$B$5:$B$49,'peso entidad'!$E$5:$E$49)</f>
        <v>5</v>
      </c>
      <c r="W235" s="235">
        <f t="shared" si="16"/>
        <v>12</v>
      </c>
      <c r="X235" s="235">
        <f>VLOOKUP(D235,'peso proy'!E11:G376,3,FALSE)</f>
        <v>0</v>
      </c>
      <c r="Y235" s="235">
        <f t="shared" si="17"/>
        <v>10</v>
      </c>
      <c r="Z235" s="236">
        <f t="shared" si="18"/>
        <v>7</v>
      </c>
      <c r="AA235" s="228">
        <f t="shared" si="19"/>
        <v>0</v>
      </c>
      <c r="AB235" s="227">
        <v>229</v>
      </c>
    </row>
    <row r="236" spans="1:28" s="171" customFormat="1" ht="39" customHeight="1">
      <c r="A236" s="183" t="s">
        <v>467</v>
      </c>
      <c r="B236" s="183" t="s">
        <v>338</v>
      </c>
      <c r="C236" s="245">
        <v>208</v>
      </c>
      <c r="D236" s="246" t="s">
        <v>468</v>
      </c>
      <c r="E236" s="247">
        <v>19540746877</v>
      </c>
      <c r="F236" s="174"/>
      <c r="G236" s="174"/>
      <c r="H236" s="174">
        <v>1</v>
      </c>
      <c r="I236" s="188"/>
      <c r="J236" s="188"/>
      <c r="K236" s="188">
        <v>1</v>
      </c>
      <c r="L236" s="188"/>
      <c r="M236" s="189"/>
      <c r="N236" s="189">
        <v>2</v>
      </c>
      <c r="O236" s="190">
        <v>3</v>
      </c>
      <c r="P236" s="191"/>
      <c r="Q236" s="192"/>
      <c r="R236" s="193">
        <v>0</v>
      </c>
      <c r="S236" s="194"/>
      <c r="T236" s="194">
        <v>0</v>
      </c>
      <c r="U236" s="234">
        <f t="shared" si="15"/>
        <v>7</v>
      </c>
      <c r="V236" s="235">
        <f>LOOKUP(B236,'peso entidad'!$B$5:$B$49,'peso entidad'!$E$5:$E$49)</f>
        <v>0</v>
      </c>
      <c r="W236" s="235">
        <f t="shared" si="16"/>
        <v>7</v>
      </c>
      <c r="X236" s="235">
        <f>VLOOKUP(D236,'peso proy'!E262:G627,3,FALSE)</f>
        <v>0</v>
      </c>
      <c r="Y236" s="235">
        <f t="shared" si="17"/>
        <v>7</v>
      </c>
      <c r="Z236" s="236">
        <f t="shared" si="18"/>
        <v>7</v>
      </c>
      <c r="AA236" s="228">
        <f t="shared" si="19"/>
        <v>0</v>
      </c>
      <c r="AB236" s="227">
        <v>230</v>
      </c>
    </row>
    <row r="237" spans="1:28" s="171" customFormat="1" ht="39" customHeight="1">
      <c r="A237" s="183" t="s">
        <v>463</v>
      </c>
      <c r="B237" s="183" t="s">
        <v>371</v>
      </c>
      <c r="C237" s="245">
        <v>378</v>
      </c>
      <c r="D237" s="246" t="s">
        <v>0</v>
      </c>
      <c r="E237" s="247">
        <v>22765506161</v>
      </c>
      <c r="F237" s="174"/>
      <c r="G237" s="174"/>
      <c r="H237" s="174">
        <v>1</v>
      </c>
      <c r="I237" s="188"/>
      <c r="J237" s="188"/>
      <c r="K237" s="188">
        <v>1</v>
      </c>
      <c r="L237" s="188"/>
      <c r="M237" s="189"/>
      <c r="N237" s="189">
        <v>2</v>
      </c>
      <c r="O237" s="190">
        <v>3</v>
      </c>
      <c r="P237" s="191"/>
      <c r="Q237" s="192"/>
      <c r="R237" s="193">
        <v>0</v>
      </c>
      <c r="S237" s="194"/>
      <c r="T237" s="194">
        <v>0</v>
      </c>
      <c r="U237" s="234">
        <f t="shared" si="15"/>
        <v>7</v>
      </c>
      <c r="V237" s="235">
        <f>LOOKUP(B237,'peso entidad'!$B$5:$B$49,'peso entidad'!$E$5:$E$49)</f>
        <v>1</v>
      </c>
      <c r="W237" s="235">
        <f t="shared" si="16"/>
        <v>8</v>
      </c>
      <c r="X237" s="235">
        <f>VLOOKUP(D237,'peso proy'!E318:G683,3,FALSE)</f>
        <v>0</v>
      </c>
      <c r="Y237" s="235">
        <f t="shared" si="17"/>
        <v>8</v>
      </c>
      <c r="Z237" s="236">
        <f t="shared" si="18"/>
        <v>7</v>
      </c>
      <c r="AA237" s="228">
        <f t="shared" si="19"/>
        <v>0</v>
      </c>
      <c r="AB237" s="227">
        <v>231</v>
      </c>
    </row>
    <row r="238" spans="1:28" s="171" customFormat="1" ht="39" customHeight="1">
      <c r="A238" s="183" t="s">
        <v>7</v>
      </c>
      <c r="B238" s="183" t="s">
        <v>358</v>
      </c>
      <c r="C238" s="245">
        <v>398</v>
      </c>
      <c r="D238" s="246" t="s">
        <v>8</v>
      </c>
      <c r="E238" s="247">
        <v>7863077259</v>
      </c>
      <c r="F238" s="174"/>
      <c r="G238" s="174"/>
      <c r="H238" s="174">
        <v>1</v>
      </c>
      <c r="I238" s="188">
        <v>1</v>
      </c>
      <c r="J238" s="188"/>
      <c r="K238" s="188"/>
      <c r="L238" s="188"/>
      <c r="M238" s="189"/>
      <c r="N238" s="189">
        <v>2</v>
      </c>
      <c r="O238" s="190">
        <v>3</v>
      </c>
      <c r="P238" s="191"/>
      <c r="Q238" s="192"/>
      <c r="R238" s="193">
        <v>0</v>
      </c>
      <c r="S238" s="194"/>
      <c r="T238" s="194">
        <v>0</v>
      </c>
      <c r="U238" s="234">
        <f t="shared" si="15"/>
        <v>7</v>
      </c>
      <c r="V238" s="235">
        <f>LOOKUP(B238,'peso entidad'!$B$5:$B$49,'peso entidad'!$E$5:$E$49)</f>
        <v>5</v>
      </c>
      <c r="W238" s="235">
        <f t="shared" si="16"/>
        <v>12</v>
      </c>
      <c r="X238" s="235">
        <f>VLOOKUP(D238,'peso proy'!E201:G566,3,FALSE)</f>
        <v>0</v>
      </c>
      <c r="Y238" s="235">
        <f t="shared" si="17"/>
        <v>10</v>
      </c>
      <c r="Z238" s="236">
        <f t="shared" si="18"/>
        <v>7</v>
      </c>
      <c r="AA238" s="228">
        <f t="shared" si="19"/>
        <v>0</v>
      </c>
      <c r="AB238" s="227">
        <v>232</v>
      </c>
    </row>
    <row r="239" spans="1:28" s="171" customFormat="1" ht="39" customHeight="1">
      <c r="A239" s="183" t="s">
        <v>15</v>
      </c>
      <c r="B239" s="183" t="s">
        <v>355</v>
      </c>
      <c r="C239" s="245">
        <v>418</v>
      </c>
      <c r="D239" s="246" t="s">
        <v>17</v>
      </c>
      <c r="E239" s="247">
        <v>23272476184</v>
      </c>
      <c r="F239" s="174"/>
      <c r="G239" s="174"/>
      <c r="H239" s="174">
        <v>1</v>
      </c>
      <c r="I239" s="188"/>
      <c r="J239" s="188"/>
      <c r="K239" s="188">
        <v>1</v>
      </c>
      <c r="L239" s="188"/>
      <c r="M239" s="189"/>
      <c r="N239" s="189">
        <v>2</v>
      </c>
      <c r="O239" s="190">
        <v>3</v>
      </c>
      <c r="P239" s="191"/>
      <c r="Q239" s="192"/>
      <c r="R239" s="193">
        <v>0</v>
      </c>
      <c r="S239" s="194"/>
      <c r="T239" s="194">
        <v>0</v>
      </c>
      <c r="U239" s="234">
        <f t="shared" si="15"/>
        <v>7</v>
      </c>
      <c r="V239" s="235">
        <f>LOOKUP(B239,'peso entidad'!$B$5:$B$49,'peso entidad'!$E$5:$E$49)</f>
        <v>5</v>
      </c>
      <c r="W239" s="235">
        <f t="shared" si="16"/>
        <v>12</v>
      </c>
      <c r="X239" s="235">
        <f>VLOOKUP(D239,'peso proy'!E160:G525,3,FALSE)</f>
        <v>0</v>
      </c>
      <c r="Y239" s="235">
        <f t="shared" si="17"/>
        <v>10</v>
      </c>
      <c r="Z239" s="236">
        <f t="shared" si="18"/>
        <v>7</v>
      </c>
      <c r="AA239" s="228">
        <f t="shared" si="19"/>
        <v>0</v>
      </c>
      <c r="AB239" s="227">
        <v>233</v>
      </c>
    </row>
    <row r="240" spans="1:28" s="171" customFormat="1" ht="39" customHeight="1">
      <c r="A240" s="183" t="s">
        <v>26</v>
      </c>
      <c r="B240" s="183" t="s">
        <v>380</v>
      </c>
      <c r="C240" s="245">
        <v>450</v>
      </c>
      <c r="D240" s="246" t="s">
        <v>27</v>
      </c>
      <c r="E240" s="247">
        <v>757468436</v>
      </c>
      <c r="F240" s="174"/>
      <c r="G240" s="174"/>
      <c r="H240" s="174">
        <v>1</v>
      </c>
      <c r="I240" s="188"/>
      <c r="J240" s="188"/>
      <c r="K240" s="188">
        <v>1</v>
      </c>
      <c r="L240" s="188"/>
      <c r="M240" s="189"/>
      <c r="N240" s="189">
        <v>2</v>
      </c>
      <c r="O240" s="190">
        <v>3</v>
      </c>
      <c r="P240" s="191"/>
      <c r="Q240" s="192"/>
      <c r="R240" s="193">
        <v>0</v>
      </c>
      <c r="S240" s="194"/>
      <c r="T240" s="194">
        <v>0</v>
      </c>
      <c r="U240" s="234">
        <f t="shared" si="15"/>
        <v>7</v>
      </c>
      <c r="V240" s="235">
        <f>LOOKUP(B240,'peso entidad'!$B$5:$B$49,'peso entidad'!$E$5:$E$49)</f>
        <v>0</v>
      </c>
      <c r="W240" s="235">
        <f t="shared" si="16"/>
        <v>7</v>
      </c>
      <c r="X240" s="235">
        <f>VLOOKUP(D240,'peso proy'!E255:G620,3,FALSE)</f>
        <v>0</v>
      </c>
      <c r="Y240" s="235">
        <f t="shared" si="17"/>
        <v>7</v>
      </c>
      <c r="Z240" s="236">
        <f t="shared" si="18"/>
        <v>7</v>
      </c>
      <c r="AA240" s="228">
        <f t="shared" si="19"/>
        <v>0</v>
      </c>
      <c r="AB240" s="227">
        <v>234</v>
      </c>
    </row>
    <row r="241" spans="1:28" s="171" customFormat="1" ht="39" customHeight="1">
      <c r="A241" s="183" t="s">
        <v>15</v>
      </c>
      <c r="B241" s="183" t="s">
        <v>355</v>
      </c>
      <c r="C241" s="245">
        <v>491</v>
      </c>
      <c r="D241" s="246" t="s">
        <v>35</v>
      </c>
      <c r="E241" s="247">
        <v>3704164350</v>
      </c>
      <c r="F241" s="174"/>
      <c r="G241" s="174"/>
      <c r="H241" s="174">
        <v>1</v>
      </c>
      <c r="I241" s="188"/>
      <c r="J241" s="188"/>
      <c r="K241" s="188">
        <v>1</v>
      </c>
      <c r="L241" s="188"/>
      <c r="M241" s="189"/>
      <c r="N241" s="189">
        <v>2</v>
      </c>
      <c r="O241" s="190">
        <v>3</v>
      </c>
      <c r="P241" s="191"/>
      <c r="Q241" s="192"/>
      <c r="R241" s="193">
        <v>0</v>
      </c>
      <c r="S241" s="194"/>
      <c r="T241" s="194">
        <v>0</v>
      </c>
      <c r="U241" s="234">
        <f t="shared" si="15"/>
        <v>7</v>
      </c>
      <c r="V241" s="235">
        <f>LOOKUP(B241,'peso entidad'!$B$5:$B$49,'peso entidad'!$E$5:$E$49)</f>
        <v>5</v>
      </c>
      <c r="W241" s="235">
        <f t="shared" si="16"/>
        <v>12</v>
      </c>
      <c r="X241" s="235">
        <f>VLOOKUP(D241,'peso proy'!E235:G600,3,FALSE)</f>
        <v>0</v>
      </c>
      <c r="Y241" s="235">
        <f t="shared" si="17"/>
        <v>10</v>
      </c>
      <c r="Z241" s="236">
        <f t="shared" si="18"/>
        <v>7</v>
      </c>
      <c r="AA241" s="228">
        <f t="shared" si="19"/>
        <v>0</v>
      </c>
      <c r="AB241" s="227">
        <v>235</v>
      </c>
    </row>
    <row r="242" spans="1:28" s="171" customFormat="1" ht="39" customHeight="1">
      <c r="A242" s="183" t="s">
        <v>467</v>
      </c>
      <c r="B242" s="183" t="s">
        <v>338</v>
      </c>
      <c r="C242" s="245">
        <v>691</v>
      </c>
      <c r="D242" s="246" t="s">
        <v>60</v>
      </c>
      <c r="E242" s="247">
        <v>32360744661</v>
      </c>
      <c r="F242" s="174"/>
      <c r="G242" s="174"/>
      <c r="H242" s="174">
        <v>1</v>
      </c>
      <c r="I242" s="188"/>
      <c r="J242" s="188"/>
      <c r="K242" s="188">
        <v>1</v>
      </c>
      <c r="L242" s="188"/>
      <c r="M242" s="189"/>
      <c r="N242" s="189">
        <v>2</v>
      </c>
      <c r="O242" s="190">
        <v>3</v>
      </c>
      <c r="P242" s="191"/>
      <c r="Q242" s="192"/>
      <c r="R242" s="193">
        <v>0</v>
      </c>
      <c r="S242" s="194"/>
      <c r="T242" s="194">
        <v>0</v>
      </c>
      <c r="U242" s="234">
        <f t="shared" si="15"/>
        <v>7</v>
      </c>
      <c r="V242" s="235">
        <f>LOOKUP(B242,'peso entidad'!$B$5:$B$49,'peso entidad'!$E$5:$E$49)</f>
        <v>0</v>
      </c>
      <c r="W242" s="235">
        <f t="shared" si="16"/>
        <v>7</v>
      </c>
      <c r="X242" s="235">
        <f>VLOOKUP(D242,'peso proy'!E111:G476,3,FALSE)</f>
        <v>0</v>
      </c>
      <c r="Y242" s="235">
        <f t="shared" si="17"/>
        <v>7</v>
      </c>
      <c r="Z242" s="236">
        <f t="shared" si="18"/>
        <v>7</v>
      </c>
      <c r="AA242" s="228">
        <f t="shared" si="19"/>
        <v>0</v>
      </c>
      <c r="AB242" s="227">
        <v>236</v>
      </c>
    </row>
    <row r="243" spans="1:28" s="171" customFormat="1" ht="39" customHeight="1">
      <c r="A243" s="183" t="s">
        <v>63</v>
      </c>
      <c r="B243" s="183" t="s">
        <v>382</v>
      </c>
      <c r="C243" s="245">
        <v>696</v>
      </c>
      <c r="D243" s="246" t="s">
        <v>68</v>
      </c>
      <c r="E243" s="247">
        <v>5769000000</v>
      </c>
      <c r="F243" s="174"/>
      <c r="G243" s="174"/>
      <c r="H243" s="174">
        <v>1</v>
      </c>
      <c r="I243" s="188"/>
      <c r="J243" s="188"/>
      <c r="K243" s="188">
        <v>1</v>
      </c>
      <c r="L243" s="188"/>
      <c r="M243" s="189"/>
      <c r="N243" s="189">
        <v>2</v>
      </c>
      <c r="O243" s="190">
        <v>3</v>
      </c>
      <c r="P243" s="191"/>
      <c r="Q243" s="192"/>
      <c r="R243" s="193">
        <v>0</v>
      </c>
      <c r="S243" s="194"/>
      <c r="T243" s="194">
        <v>0</v>
      </c>
      <c r="U243" s="234">
        <f t="shared" si="15"/>
        <v>7</v>
      </c>
      <c r="V243" s="235">
        <f>LOOKUP(B243,'peso entidad'!$B$5:$B$49,'peso entidad'!$E$5:$E$49)</f>
        <v>0</v>
      </c>
      <c r="W243" s="235">
        <f t="shared" si="16"/>
        <v>7</v>
      </c>
      <c r="X243" s="235">
        <f>VLOOKUP(D243,'peso proy'!E324:G689,3,FALSE)</f>
        <v>0</v>
      </c>
      <c r="Y243" s="235">
        <f t="shared" si="17"/>
        <v>7</v>
      </c>
      <c r="Z243" s="236">
        <f t="shared" si="18"/>
        <v>7</v>
      </c>
      <c r="AA243" s="228">
        <f t="shared" si="19"/>
        <v>0</v>
      </c>
      <c r="AB243" s="227">
        <v>237</v>
      </c>
    </row>
    <row r="244" spans="1:28" s="171" customFormat="1" ht="39" customHeight="1">
      <c r="A244" s="183" t="s">
        <v>481</v>
      </c>
      <c r="B244" s="183" t="s">
        <v>385</v>
      </c>
      <c r="C244" s="245">
        <v>726</v>
      </c>
      <c r="D244" s="246" t="s">
        <v>213</v>
      </c>
      <c r="E244" s="247">
        <v>653083153</v>
      </c>
      <c r="F244" s="174"/>
      <c r="G244" s="174"/>
      <c r="H244" s="174">
        <v>1</v>
      </c>
      <c r="I244" s="188"/>
      <c r="J244" s="188"/>
      <c r="K244" s="188">
        <v>1</v>
      </c>
      <c r="L244" s="188"/>
      <c r="M244" s="189"/>
      <c r="N244" s="189">
        <v>2</v>
      </c>
      <c r="O244" s="190">
        <v>3</v>
      </c>
      <c r="P244" s="191"/>
      <c r="Q244" s="192"/>
      <c r="R244" s="193">
        <v>0</v>
      </c>
      <c r="S244" s="194"/>
      <c r="T244" s="194">
        <v>0</v>
      </c>
      <c r="U244" s="234">
        <f t="shared" si="15"/>
        <v>7</v>
      </c>
      <c r="V244" s="235">
        <f>LOOKUP(B244,'peso entidad'!$B$5:$B$49,'peso entidad'!$E$5:$E$49)</f>
        <v>0</v>
      </c>
      <c r="W244" s="235">
        <f t="shared" si="16"/>
        <v>7</v>
      </c>
      <c r="X244" s="235">
        <f>VLOOKUP(D244,'peso proy'!E102:G467,3,FALSE)</f>
        <v>0</v>
      </c>
      <c r="Y244" s="235">
        <f t="shared" si="17"/>
        <v>7</v>
      </c>
      <c r="Z244" s="236">
        <f t="shared" si="18"/>
        <v>7</v>
      </c>
      <c r="AA244" s="228">
        <f t="shared" si="19"/>
        <v>0</v>
      </c>
      <c r="AB244" s="227">
        <v>238</v>
      </c>
    </row>
    <row r="245" spans="1:28" s="171" customFormat="1" ht="39" customHeight="1">
      <c r="A245" s="183" t="s">
        <v>18</v>
      </c>
      <c r="B245" s="183" t="s">
        <v>363</v>
      </c>
      <c r="C245" s="245">
        <v>752</v>
      </c>
      <c r="D245" s="246" t="s">
        <v>238</v>
      </c>
      <c r="E245" s="247">
        <v>9929941129</v>
      </c>
      <c r="F245" s="174"/>
      <c r="G245" s="174"/>
      <c r="H245" s="174">
        <v>1</v>
      </c>
      <c r="I245" s="188"/>
      <c r="J245" s="188"/>
      <c r="K245" s="188"/>
      <c r="L245" s="188">
        <v>0</v>
      </c>
      <c r="M245" s="189">
        <v>3</v>
      </c>
      <c r="N245" s="189"/>
      <c r="O245" s="190">
        <v>3</v>
      </c>
      <c r="P245" s="191"/>
      <c r="Q245" s="192"/>
      <c r="R245" s="193">
        <v>0</v>
      </c>
      <c r="S245" s="194"/>
      <c r="T245" s="194">
        <v>0</v>
      </c>
      <c r="U245" s="234">
        <f t="shared" si="15"/>
        <v>7</v>
      </c>
      <c r="V245" s="235">
        <f>LOOKUP(B245,'peso entidad'!$B$5:$B$49,'peso entidad'!$E$5:$E$49)</f>
        <v>1</v>
      </c>
      <c r="W245" s="235">
        <f t="shared" si="16"/>
        <v>8</v>
      </c>
      <c r="X245" s="235">
        <f>VLOOKUP(D245,'peso proy'!E53:G418,3,FALSE)</f>
        <v>0</v>
      </c>
      <c r="Y245" s="235">
        <f t="shared" si="17"/>
        <v>8</v>
      </c>
      <c r="Z245" s="236">
        <f t="shared" si="18"/>
        <v>7</v>
      </c>
      <c r="AA245" s="228">
        <f t="shared" si="19"/>
        <v>0</v>
      </c>
      <c r="AB245" s="227">
        <v>239</v>
      </c>
    </row>
    <row r="246" spans="1:28" s="171" customFormat="1" ht="39" customHeight="1">
      <c r="A246" s="183" t="s">
        <v>461</v>
      </c>
      <c r="B246" s="183" t="s">
        <v>352</v>
      </c>
      <c r="C246" s="245">
        <v>753</v>
      </c>
      <c r="D246" s="246" t="s">
        <v>239</v>
      </c>
      <c r="E246" s="247">
        <v>23280280270</v>
      </c>
      <c r="F246" s="174"/>
      <c r="G246" s="174"/>
      <c r="H246" s="174">
        <v>1</v>
      </c>
      <c r="I246" s="188"/>
      <c r="J246" s="188"/>
      <c r="K246" s="188">
        <v>1</v>
      </c>
      <c r="L246" s="188"/>
      <c r="M246" s="189"/>
      <c r="N246" s="189">
        <v>2</v>
      </c>
      <c r="O246" s="190">
        <v>3</v>
      </c>
      <c r="P246" s="191"/>
      <c r="Q246" s="192"/>
      <c r="R246" s="193">
        <v>0</v>
      </c>
      <c r="S246" s="194"/>
      <c r="T246" s="194">
        <v>0</v>
      </c>
      <c r="U246" s="234">
        <f t="shared" si="15"/>
        <v>7</v>
      </c>
      <c r="V246" s="235">
        <f>LOOKUP(B246,'peso entidad'!$B$5:$B$49,'peso entidad'!$E$5:$E$49)</f>
        <v>5</v>
      </c>
      <c r="W246" s="235">
        <f t="shared" si="16"/>
        <v>12</v>
      </c>
      <c r="X246" s="235">
        <f>VLOOKUP(D246,'peso proy'!E159:G524,3,FALSE)</f>
        <v>0</v>
      </c>
      <c r="Y246" s="235">
        <f t="shared" si="17"/>
        <v>10</v>
      </c>
      <c r="Z246" s="236">
        <f t="shared" si="18"/>
        <v>7</v>
      </c>
      <c r="AA246" s="228">
        <f t="shared" si="19"/>
        <v>0</v>
      </c>
      <c r="AB246" s="227">
        <v>240</v>
      </c>
    </row>
    <row r="247" spans="1:28" s="171" customFormat="1" ht="39" customHeight="1">
      <c r="A247" s="183" t="s">
        <v>481</v>
      </c>
      <c r="B247" s="183" t="s">
        <v>385</v>
      </c>
      <c r="C247" s="245">
        <v>798</v>
      </c>
      <c r="D247" s="246" t="s">
        <v>282</v>
      </c>
      <c r="E247" s="247">
        <v>749631276</v>
      </c>
      <c r="F247" s="174"/>
      <c r="G247" s="174"/>
      <c r="H247" s="174">
        <v>1</v>
      </c>
      <c r="I247" s="188"/>
      <c r="J247" s="188"/>
      <c r="K247" s="188">
        <v>1</v>
      </c>
      <c r="L247" s="188"/>
      <c r="M247" s="189"/>
      <c r="N247" s="189">
        <v>2</v>
      </c>
      <c r="O247" s="190">
        <v>3</v>
      </c>
      <c r="P247" s="191"/>
      <c r="Q247" s="192"/>
      <c r="R247" s="193">
        <v>0</v>
      </c>
      <c r="S247" s="194"/>
      <c r="T247" s="194">
        <v>0</v>
      </c>
      <c r="U247" s="234">
        <f t="shared" si="15"/>
        <v>7</v>
      </c>
      <c r="V247" s="235">
        <f>LOOKUP(B247,'peso entidad'!$B$5:$B$49,'peso entidad'!$E$5:$E$49)</f>
        <v>0</v>
      </c>
      <c r="W247" s="235">
        <f t="shared" si="16"/>
        <v>7</v>
      </c>
      <c r="X247" s="235">
        <f>VLOOKUP(D247,'peso proy'!E137:G502,3,FALSE)</f>
        <v>0</v>
      </c>
      <c r="Y247" s="235">
        <f t="shared" si="17"/>
        <v>7</v>
      </c>
      <c r="Z247" s="236">
        <f t="shared" si="18"/>
        <v>7</v>
      </c>
      <c r="AA247" s="228">
        <f t="shared" si="19"/>
        <v>0</v>
      </c>
      <c r="AB247" s="227">
        <v>241</v>
      </c>
    </row>
    <row r="248" spans="1:28" s="171" customFormat="1" ht="39" customHeight="1">
      <c r="A248" s="183" t="s">
        <v>15</v>
      </c>
      <c r="B248" s="183" t="s">
        <v>355</v>
      </c>
      <c r="C248" s="245">
        <v>808</v>
      </c>
      <c r="D248" s="246" t="s">
        <v>292</v>
      </c>
      <c r="E248" s="247">
        <v>15535292902</v>
      </c>
      <c r="F248" s="174"/>
      <c r="G248" s="174"/>
      <c r="H248" s="174">
        <v>1</v>
      </c>
      <c r="I248" s="188"/>
      <c r="J248" s="188"/>
      <c r="K248" s="188">
        <v>1</v>
      </c>
      <c r="L248" s="188"/>
      <c r="M248" s="189"/>
      <c r="N248" s="189">
        <v>2</v>
      </c>
      <c r="O248" s="190">
        <v>3</v>
      </c>
      <c r="P248" s="191"/>
      <c r="Q248" s="192"/>
      <c r="R248" s="193">
        <v>0</v>
      </c>
      <c r="S248" s="194"/>
      <c r="T248" s="194">
        <v>0</v>
      </c>
      <c r="U248" s="234">
        <f t="shared" si="15"/>
        <v>7</v>
      </c>
      <c r="V248" s="235">
        <f>LOOKUP(B248,'peso entidad'!$B$5:$B$49,'peso entidad'!$E$5:$E$49)</f>
        <v>5</v>
      </c>
      <c r="W248" s="235">
        <f t="shared" si="16"/>
        <v>12</v>
      </c>
      <c r="X248" s="235">
        <f>VLOOKUP(D248,'peso proy'!E144:G509,3,FALSE)</f>
        <v>0</v>
      </c>
      <c r="Y248" s="235">
        <f t="shared" si="17"/>
        <v>10</v>
      </c>
      <c r="Z248" s="236">
        <f t="shared" si="18"/>
        <v>7</v>
      </c>
      <c r="AA248" s="228">
        <f t="shared" si="19"/>
        <v>0</v>
      </c>
      <c r="AB248" s="227">
        <v>242</v>
      </c>
    </row>
    <row r="249" spans="1:28" s="171" customFormat="1" ht="39" customHeight="1">
      <c r="A249" s="183" t="s">
        <v>11</v>
      </c>
      <c r="B249" s="183" t="s">
        <v>383</v>
      </c>
      <c r="C249" s="245">
        <v>908</v>
      </c>
      <c r="D249" s="246" t="s">
        <v>132</v>
      </c>
      <c r="E249" s="247">
        <v>30630000000</v>
      </c>
      <c r="F249" s="174"/>
      <c r="G249" s="174"/>
      <c r="H249" s="174">
        <v>1</v>
      </c>
      <c r="I249" s="188"/>
      <c r="J249" s="188"/>
      <c r="K249" s="188">
        <v>1</v>
      </c>
      <c r="L249" s="188"/>
      <c r="M249" s="189"/>
      <c r="N249" s="189">
        <v>2</v>
      </c>
      <c r="O249" s="190">
        <v>3</v>
      </c>
      <c r="P249" s="191"/>
      <c r="Q249" s="192"/>
      <c r="R249" s="193">
        <v>0</v>
      </c>
      <c r="S249" s="194"/>
      <c r="T249" s="194">
        <v>0</v>
      </c>
      <c r="U249" s="234">
        <f t="shared" si="15"/>
        <v>7</v>
      </c>
      <c r="V249" s="235">
        <f>LOOKUP(B249,'peso entidad'!$B$5:$B$49,'peso entidad'!$E$5:$E$49)</f>
        <v>0</v>
      </c>
      <c r="W249" s="235">
        <f t="shared" si="16"/>
        <v>7</v>
      </c>
      <c r="X249" s="235">
        <f>VLOOKUP(D249,'peso proy'!E179:G544,3,FALSE)</f>
        <v>0</v>
      </c>
      <c r="Y249" s="235">
        <f t="shared" si="17"/>
        <v>7</v>
      </c>
      <c r="Z249" s="236">
        <f t="shared" si="18"/>
        <v>7</v>
      </c>
      <c r="AA249" s="228">
        <f t="shared" si="19"/>
        <v>0</v>
      </c>
      <c r="AB249" s="227">
        <v>243</v>
      </c>
    </row>
    <row r="250" spans="1:28" s="171" customFormat="1" ht="39" customHeight="1">
      <c r="A250" s="183" t="s">
        <v>431</v>
      </c>
      <c r="B250" s="183" t="s">
        <v>353</v>
      </c>
      <c r="C250" s="245">
        <v>51</v>
      </c>
      <c r="D250" s="246" t="s">
        <v>440</v>
      </c>
      <c r="E250" s="247">
        <v>156309847992</v>
      </c>
      <c r="F250" s="174"/>
      <c r="G250" s="174"/>
      <c r="H250" s="174">
        <v>1</v>
      </c>
      <c r="I250" s="188"/>
      <c r="J250" s="188"/>
      <c r="K250" s="188"/>
      <c r="L250" s="188">
        <v>0</v>
      </c>
      <c r="M250" s="189"/>
      <c r="N250" s="189"/>
      <c r="O250" s="199">
        <v>3</v>
      </c>
      <c r="P250" s="191"/>
      <c r="Q250" s="192"/>
      <c r="R250" s="193">
        <v>0</v>
      </c>
      <c r="S250" s="194"/>
      <c r="T250" s="194">
        <v>0</v>
      </c>
      <c r="U250" s="234">
        <f t="shared" si="15"/>
        <v>4</v>
      </c>
      <c r="V250" s="235">
        <f>LOOKUP(B250,'peso entidad'!$B$5:$B$49,'peso entidad'!$E$5:$E$49)</f>
        <v>5</v>
      </c>
      <c r="W250" s="235">
        <f t="shared" si="16"/>
        <v>9</v>
      </c>
      <c r="X250" s="235">
        <f>VLOOKUP(D250,'peso proy'!E340:G705,3,FALSE)</f>
        <v>1</v>
      </c>
      <c r="Y250" s="235">
        <f t="shared" si="17"/>
        <v>7</v>
      </c>
      <c r="Z250" s="236">
        <f t="shared" si="18"/>
        <v>7</v>
      </c>
      <c r="AA250" s="228">
        <f t="shared" si="19"/>
        <v>3</v>
      </c>
      <c r="AB250" s="227">
        <v>244</v>
      </c>
    </row>
    <row r="251" spans="1:28" s="171" customFormat="1" ht="39" customHeight="1">
      <c r="A251" s="183" t="s">
        <v>431</v>
      </c>
      <c r="B251" s="183" t="s">
        <v>353</v>
      </c>
      <c r="C251" s="245">
        <v>53</v>
      </c>
      <c r="D251" s="246" t="s">
        <v>442</v>
      </c>
      <c r="E251" s="247">
        <v>134218768316</v>
      </c>
      <c r="F251" s="174"/>
      <c r="G251" s="174"/>
      <c r="H251" s="174">
        <v>1</v>
      </c>
      <c r="I251" s="188"/>
      <c r="J251" s="188"/>
      <c r="K251" s="188"/>
      <c r="L251" s="188">
        <v>0</v>
      </c>
      <c r="M251" s="189"/>
      <c r="N251" s="189"/>
      <c r="O251" s="200">
        <v>3</v>
      </c>
      <c r="P251" s="190"/>
      <c r="Q251" s="192"/>
      <c r="R251" s="193">
        <v>0</v>
      </c>
      <c r="S251" s="194"/>
      <c r="T251" s="194">
        <v>0</v>
      </c>
      <c r="U251" s="234">
        <f t="shared" si="15"/>
        <v>4</v>
      </c>
      <c r="V251" s="235">
        <f>LOOKUP(B251,'peso entidad'!$B$5:$B$49,'peso entidad'!$E$5:$E$49)</f>
        <v>5</v>
      </c>
      <c r="W251" s="235">
        <f t="shared" si="16"/>
        <v>9</v>
      </c>
      <c r="X251" s="235">
        <f>VLOOKUP(D251,'peso proy'!E90:G455,3,FALSE)</f>
        <v>1</v>
      </c>
      <c r="Y251" s="235">
        <f t="shared" si="17"/>
        <v>7</v>
      </c>
      <c r="Z251" s="236">
        <f t="shared" si="18"/>
        <v>7</v>
      </c>
      <c r="AA251" s="228">
        <f t="shared" si="19"/>
        <v>3</v>
      </c>
      <c r="AB251" s="227">
        <v>245</v>
      </c>
    </row>
    <row r="252" spans="1:28" s="171" customFormat="1" ht="39" customHeight="1">
      <c r="A252" s="183" t="s">
        <v>431</v>
      </c>
      <c r="B252" s="183" t="s">
        <v>353</v>
      </c>
      <c r="C252" s="245">
        <v>69</v>
      </c>
      <c r="D252" s="246" t="s">
        <v>448</v>
      </c>
      <c r="E252" s="247">
        <v>5468654629</v>
      </c>
      <c r="F252" s="174"/>
      <c r="G252" s="174"/>
      <c r="H252" s="174">
        <v>1</v>
      </c>
      <c r="I252" s="188"/>
      <c r="J252" s="188"/>
      <c r="K252" s="188"/>
      <c r="L252" s="188">
        <v>0</v>
      </c>
      <c r="M252" s="189">
        <v>3</v>
      </c>
      <c r="N252" s="189"/>
      <c r="O252" s="190">
        <v>3</v>
      </c>
      <c r="P252" s="191"/>
      <c r="Q252" s="192"/>
      <c r="R252" s="193">
        <v>0</v>
      </c>
      <c r="S252" s="194"/>
      <c r="T252" s="194">
        <v>0</v>
      </c>
      <c r="U252" s="234">
        <f t="shared" si="15"/>
        <v>7</v>
      </c>
      <c r="V252" s="235">
        <f>LOOKUP(B252,'peso entidad'!$B$5:$B$49,'peso entidad'!$E$5:$E$49)</f>
        <v>5</v>
      </c>
      <c r="W252" s="235">
        <f t="shared" si="16"/>
        <v>12</v>
      </c>
      <c r="X252" s="235">
        <f>VLOOKUP(D252,'peso proy'!E15:G380,3,FALSE)</f>
        <v>0</v>
      </c>
      <c r="Y252" s="235">
        <f t="shared" si="17"/>
        <v>10</v>
      </c>
      <c r="Z252" s="236">
        <f t="shared" si="18"/>
        <v>7</v>
      </c>
      <c r="AA252" s="228">
        <f t="shared" si="19"/>
        <v>0</v>
      </c>
      <c r="AB252" s="227">
        <v>246</v>
      </c>
    </row>
    <row r="253" spans="1:28" s="171" customFormat="1" ht="39" customHeight="1">
      <c r="A253" s="183" t="s">
        <v>463</v>
      </c>
      <c r="B253" s="183" t="s">
        <v>371</v>
      </c>
      <c r="C253" s="245">
        <v>389</v>
      </c>
      <c r="D253" s="246" t="s">
        <v>6</v>
      </c>
      <c r="E253" s="247">
        <v>14001856782</v>
      </c>
      <c r="F253" s="174"/>
      <c r="G253" s="174"/>
      <c r="H253" s="174">
        <v>1</v>
      </c>
      <c r="I253" s="188"/>
      <c r="J253" s="188"/>
      <c r="K253" s="188">
        <v>1</v>
      </c>
      <c r="L253" s="188"/>
      <c r="M253" s="189"/>
      <c r="N253" s="189">
        <v>2</v>
      </c>
      <c r="O253" s="190">
        <v>3</v>
      </c>
      <c r="P253" s="191"/>
      <c r="Q253" s="192"/>
      <c r="R253" s="193">
        <v>0</v>
      </c>
      <c r="S253" s="194"/>
      <c r="T253" s="194">
        <v>0</v>
      </c>
      <c r="U253" s="234">
        <f t="shared" si="15"/>
        <v>7</v>
      </c>
      <c r="V253" s="235">
        <f>LOOKUP(B253,'peso entidad'!$B$5:$B$49,'peso entidad'!$E$5:$E$49)</f>
        <v>1</v>
      </c>
      <c r="W253" s="235">
        <f t="shared" si="16"/>
        <v>8</v>
      </c>
      <c r="X253" s="235">
        <f>VLOOKUP(D253,'peso proy'!E116:G481,3,FALSE)</f>
        <v>0</v>
      </c>
      <c r="Y253" s="235">
        <f t="shared" si="17"/>
        <v>8</v>
      </c>
      <c r="Z253" s="236">
        <f t="shared" si="18"/>
        <v>7</v>
      </c>
      <c r="AA253" s="228">
        <f t="shared" si="19"/>
        <v>0</v>
      </c>
      <c r="AB253" s="227">
        <v>247</v>
      </c>
    </row>
    <row r="254" spans="1:28" s="171" customFormat="1" ht="39" customHeight="1">
      <c r="A254" s="183" t="s">
        <v>471</v>
      </c>
      <c r="B254" s="183" t="s">
        <v>378</v>
      </c>
      <c r="C254" s="245">
        <v>582</v>
      </c>
      <c r="D254" s="246" t="s">
        <v>41</v>
      </c>
      <c r="E254" s="247">
        <v>19776780040</v>
      </c>
      <c r="F254" s="174"/>
      <c r="G254" s="174"/>
      <c r="H254" s="174">
        <v>1</v>
      </c>
      <c r="I254" s="188"/>
      <c r="J254" s="188"/>
      <c r="K254" s="188"/>
      <c r="L254" s="188">
        <v>0</v>
      </c>
      <c r="M254" s="189">
        <v>3</v>
      </c>
      <c r="N254" s="189"/>
      <c r="O254" s="190">
        <v>3</v>
      </c>
      <c r="P254" s="191"/>
      <c r="Q254" s="192"/>
      <c r="R254" s="193">
        <v>0</v>
      </c>
      <c r="S254" s="194"/>
      <c r="T254" s="194">
        <v>0</v>
      </c>
      <c r="U254" s="234">
        <f t="shared" si="15"/>
        <v>7</v>
      </c>
      <c r="V254" s="235">
        <f>LOOKUP(B254,'peso entidad'!$B$5:$B$49,'peso entidad'!$E$5:$E$49)</f>
        <v>0</v>
      </c>
      <c r="W254" s="235">
        <f t="shared" si="16"/>
        <v>7</v>
      </c>
      <c r="X254" s="235">
        <f>VLOOKUP(D254,'peso proy'!E226:G591,3,FALSE)</f>
        <v>0</v>
      </c>
      <c r="Y254" s="235">
        <f t="shared" si="17"/>
        <v>7</v>
      </c>
      <c r="Z254" s="236">
        <f t="shared" si="18"/>
        <v>7</v>
      </c>
      <c r="AA254" s="228">
        <f t="shared" si="19"/>
        <v>0</v>
      </c>
      <c r="AB254" s="227">
        <v>248</v>
      </c>
    </row>
    <row r="255" spans="1:28" s="171" customFormat="1" ht="39" customHeight="1">
      <c r="A255" s="183" t="s">
        <v>70</v>
      </c>
      <c r="B255" s="183" t="s">
        <v>381</v>
      </c>
      <c r="C255" s="245">
        <v>699</v>
      </c>
      <c r="D255" s="246" t="s">
        <v>72</v>
      </c>
      <c r="E255" s="247">
        <v>3737956000</v>
      </c>
      <c r="F255" s="174"/>
      <c r="G255" s="174"/>
      <c r="H255" s="174">
        <v>1</v>
      </c>
      <c r="I255" s="188"/>
      <c r="J255" s="188"/>
      <c r="K255" s="188"/>
      <c r="L255" s="188">
        <v>0</v>
      </c>
      <c r="M255" s="189">
        <v>3</v>
      </c>
      <c r="N255" s="189"/>
      <c r="O255" s="190">
        <v>3</v>
      </c>
      <c r="P255" s="191"/>
      <c r="Q255" s="192"/>
      <c r="R255" s="193">
        <v>0</v>
      </c>
      <c r="S255" s="194"/>
      <c r="T255" s="194">
        <v>0</v>
      </c>
      <c r="U255" s="234">
        <f t="shared" si="15"/>
        <v>7</v>
      </c>
      <c r="V255" s="235">
        <f>LOOKUP(B255,'peso entidad'!$B$5:$B$49,'peso entidad'!$E$5:$E$49)</f>
        <v>0</v>
      </c>
      <c r="W255" s="235">
        <f t="shared" si="16"/>
        <v>7</v>
      </c>
      <c r="X255" s="235">
        <f>VLOOKUP(D255,'peso proy'!E135:G500,3,FALSE)</f>
        <v>0</v>
      </c>
      <c r="Y255" s="235">
        <f t="shared" si="17"/>
        <v>7</v>
      </c>
      <c r="Z255" s="236">
        <f t="shared" si="18"/>
        <v>7</v>
      </c>
      <c r="AA255" s="228">
        <f t="shared" si="19"/>
        <v>0</v>
      </c>
      <c r="AB255" s="227">
        <v>249</v>
      </c>
    </row>
    <row r="256" spans="1:28" s="171" customFormat="1" ht="39" customHeight="1">
      <c r="A256" s="183" t="s">
        <v>70</v>
      </c>
      <c r="B256" s="183" t="s">
        <v>381</v>
      </c>
      <c r="C256" s="245">
        <v>701</v>
      </c>
      <c r="D256" s="246" t="s">
        <v>74</v>
      </c>
      <c r="E256" s="247">
        <v>4543069084</v>
      </c>
      <c r="F256" s="174"/>
      <c r="G256" s="174"/>
      <c r="H256" s="174">
        <v>1</v>
      </c>
      <c r="I256" s="188"/>
      <c r="J256" s="188"/>
      <c r="K256" s="188"/>
      <c r="L256" s="188">
        <v>0</v>
      </c>
      <c r="M256" s="189">
        <v>3</v>
      </c>
      <c r="N256" s="189"/>
      <c r="O256" s="190">
        <v>3</v>
      </c>
      <c r="P256" s="191"/>
      <c r="Q256" s="192"/>
      <c r="R256" s="193">
        <v>0</v>
      </c>
      <c r="S256" s="194"/>
      <c r="T256" s="194">
        <v>0</v>
      </c>
      <c r="U256" s="234">
        <f t="shared" si="15"/>
        <v>7</v>
      </c>
      <c r="V256" s="235">
        <f>LOOKUP(B256,'peso entidad'!$B$5:$B$49,'peso entidad'!$E$5:$E$49)</f>
        <v>0</v>
      </c>
      <c r="W256" s="235">
        <f t="shared" si="16"/>
        <v>7</v>
      </c>
      <c r="X256" s="235">
        <f>VLOOKUP(D256,'peso proy'!E71:G436,3,FALSE)</f>
        <v>0</v>
      </c>
      <c r="Y256" s="235">
        <f t="shared" si="17"/>
        <v>7</v>
      </c>
      <c r="Z256" s="236">
        <f t="shared" si="18"/>
        <v>7</v>
      </c>
      <c r="AA256" s="228">
        <f t="shared" si="19"/>
        <v>0</v>
      </c>
      <c r="AB256" s="227">
        <v>250</v>
      </c>
    </row>
    <row r="257" spans="1:28" s="171" customFormat="1" ht="39" customHeight="1">
      <c r="A257" s="183" t="s">
        <v>215</v>
      </c>
      <c r="B257" s="183" t="s">
        <v>359</v>
      </c>
      <c r="C257" s="245">
        <v>729</v>
      </c>
      <c r="D257" s="246" t="s">
        <v>216</v>
      </c>
      <c r="E257" s="247">
        <v>11979170000</v>
      </c>
      <c r="F257" s="174"/>
      <c r="G257" s="174"/>
      <c r="H257" s="174">
        <v>1</v>
      </c>
      <c r="I257" s="188"/>
      <c r="J257" s="188"/>
      <c r="K257" s="188"/>
      <c r="L257" s="188">
        <v>0</v>
      </c>
      <c r="M257" s="189">
        <v>3</v>
      </c>
      <c r="N257" s="189"/>
      <c r="O257" s="190">
        <v>3</v>
      </c>
      <c r="P257" s="191"/>
      <c r="Q257" s="192"/>
      <c r="R257" s="193">
        <v>0</v>
      </c>
      <c r="S257" s="194"/>
      <c r="T257" s="194">
        <v>0</v>
      </c>
      <c r="U257" s="234">
        <f t="shared" si="15"/>
        <v>7</v>
      </c>
      <c r="V257" s="235">
        <f>LOOKUP(B257,'peso entidad'!$B$5:$B$49,'peso entidad'!$E$5:$E$49)</f>
        <v>0</v>
      </c>
      <c r="W257" s="235">
        <f t="shared" si="16"/>
        <v>7</v>
      </c>
      <c r="X257" s="235">
        <f>VLOOKUP(D257,'peso proy'!E207:G572,3,FALSE)</f>
        <v>0</v>
      </c>
      <c r="Y257" s="235">
        <f t="shared" si="17"/>
        <v>7</v>
      </c>
      <c r="Z257" s="236">
        <f t="shared" si="18"/>
        <v>7</v>
      </c>
      <c r="AA257" s="228">
        <f t="shared" si="19"/>
        <v>0</v>
      </c>
      <c r="AB257" s="227">
        <v>251</v>
      </c>
    </row>
    <row r="258" spans="1:28" s="171" customFormat="1" ht="39" customHeight="1">
      <c r="A258" s="183" t="s">
        <v>461</v>
      </c>
      <c r="B258" s="183" t="s">
        <v>352</v>
      </c>
      <c r="C258" s="245">
        <v>759</v>
      </c>
      <c r="D258" s="246" t="s">
        <v>244</v>
      </c>
      <c r="E258" s="247">
        <v>33874978468</v>
      </c>
      <c r="F258" s="174"/>
      <c r="G258" s="174"/>
      <c r="H258" s="174">
        <v>1</v>
      </c>
      <c r="I258" s="188"/>
      <c r="J258" s="188"/>
      <c r="K258" s="188">
        <v>1</v>
      </c>
      <c r="L258" s="188"/>
      <c r="M258" s="189"/>
      <c r="N258" s="189">
        <v>2</v>
      </c>
      <c r="O258" s="190">
        <v>3</v>
      </c>
      <c r="P258" s="191"/>
      <c r="Q258" s="192"/>
      <c r="R258" s="193">
        <v>0</v>
      </c>
      <c r="S258" s="194"/>
      <c r="T258" s="194">
        <v>0</v>
      </c>
      <c r="U258" s="234">
        <f t="shared" si="15"/>
        <v>7</v>
      </c>
      <c r="V258" s="235">
        <f>LOOKUP(B258,'peso entidad'!$B$5:$B$49,'peso entidad'!$E$5:$E$49)</f>
        <v>5</v>
      </c>
      <c r="W258" s="235">
        <f t="shared" si="16"/>
        <v>12</v>
      </c>
      <c r="X258" s="235">
        <f>VLOOKUP(D258,'peso proy'!E180:G545,3,FALSE)</f>
        <v>0</v>
      </c>
      <c r="Y258" s="235">
        <f t="shared" si="17"/>
        <v>10</v>
      </c>
      <c r="Z258" s="236">
        <f t="shared" si="18"/>
        <v>7</v>
      </c>
      <c r="AA258" s="228">
        <f t="shared" si="19"/>
        <v>0</v>
      </c>
      <c r="AB258" s="227">
        <v>252</v>
      </c>
    </row>
    <row r="259" spans="1:28" s="171" customFormat="1" ht="39" customHeight="1">
      <c r="A259" s="183" t="s">
        <v>487</v>
      </c>
      <c r="B259" s="183" t="s">
        <v>356</v>
      </c>
      <c r="C259" s="245">
        <v>7253</v>
      </c>
      <c r="D259" s="246" t="s">
        <v>189</v>
      </c>
      <c r="E259" s="247">
        <v>34800371678</v>
      </c>
      <c r="F259" s="174"/>
      <c r="G259" s="174"/>
      <c r="H259" s="174">
        <v>1</v>
      </c>
      <c r="I259" s="188"/>
      <c r="J259" s="188"/>
      <c r="K259" s="188">
        <v>1</v>
      </c>
      <c r="L259" s="188"/>
      <c r="M259" s="189">
        <v>3</v>
      </c>
      <c r="N259" s="189"/>
      <c r="O259" s="190"/>
      <c r="P259" s="191"/>
      <c r="Q259" s="192">
        <v>2</v>
      </c>
      <c r="R259" s="193">
        <v>0</v>
      </c>
      <c r="S259" s="194"/>
      <c r="T259" s="194">
        <v>0</v>
      </c>
      <c r="U259" s="234">
        <f t="shared" si="15"/>
        <v>7</v>
      </c>
      <c r="V259" s="235">
        <f>LOOKUP(B259,'peso entidad'!$B$5:$B$49,'peso entidad'!$E$5:$E$49)</f>
        <v>5</v>
      </c>
      <c r="W259" s="235">
        <f t="shared" si="16"/>
        <v>12</v>
      </c>
      <c r="X259" s="235">
        <f>VLOOKUP(D259,'peso proy'!E208:G573,3,FALSE)</f>
        <v>0</v>
      </c>
      <c r="Y259" s="235">
        <f t="shared" si="17"/>
        <v>10</v>
      </c>
      <c r="Z259" s="236">
        <f t="shared" si="18"/>
        <v>7</v>
      </c>
      <c r="AA259" s="228">
        <f t="shared" si="19"/>
        <v>0</v>
      </c>
      <c r="AB259" s="227">
        <v>253</v>
      </c>
    </row>
    <row r="260" spans="1:28" s="171" customFormat="1" ht="39" customHeight="1">
      <c r="A260" s="183" t="s">
        <v>434</v>
      </c>
      <c r="B260" s="183" t="s">
        <v>354</v>
      </c>
      <c r="C260" s="245">
        <v>25</v>
      </c>
      <c r="D260" s="249" t="s">
        <v>435</v>
      </c>
      <c r="E260" s="250">
        <v>3537057600</v>
      </c>
      <c r="F260" s="174"/>
      <c r="G260" s="174"/>
      <c r="H260" s="174">
        <v>1</v>
      </c>
      <c r="I260" s="188"/>
      <c r="J260" s="188"/>
      <c r="K260" s="188">
        <v>1</v>
      </c>
      <c r="L260" s="188"/>
      <c r="M260" s="189"/>
      <c r="N260" s="189">
        <v>2</v>
      </c>
      <c r="O260" s="190">
        <v>3</v>
      </c>
      <c r="P260" s="191"/>
      <c r="Q260" s="192"/>
      <c r="R260" s="193">
        <v>0</v>
      </c>
      <c r="S260" s="194"/>
      <c r="T260" s="194">
        <v>0</v>
      </c>
      <c r="U260" s="234">
        <f t="shared" si="15"/>
        <v>7</v>
      </c>
      <c r="V260" s="235">
        <f>LOOKUP(B260,'peso entidad'!$B$5:$B$49,'peso entidad'!$E$5:$E$49)</f>
        <v>1</v>
      </c>
      <c r="W260" s="235">
        <f t="shared" si="16"/>
        <v>8</v>
      </c>
      <c r="X260" s="235">
        <f>VLOOKUP(D260,'peso proy'!E256:G621,3,FALSE)</f>
        <v>0</v>
      </c>
      <c r="Y260" s="235">
        <f t="shared" si="17"/>
        <v>8</v>
      </c>
      <c r="Z260" s="236">
        <f t="shared" si="18"/>
        <v>7</v>
      </c>
      <c r="AA260" s="228">
        <f t="shared" si="19"/>
        <v>0</v>
      </c>
      <c r="AB260" s="227">
        <v>254</v>
      </c>
    </row>
    <row r="261" spans="1:28" s="171" customFormat="1" ht="39" customHeight="1">
      <c r="A261" s="183" t="s">
        <v>457</v>
      </c>
      <c r="B261" s="183" t="s">
        <v>367</v>
      </c>
      <c r="C261" s="245">
        <v>817</v>
      </c>
      <c r="D261" s="246" t="s">
        <v>300</v>
      </c>
      <c r="E261" s="247">
        <v>6630775000</v>
      </c>
      <c r="F261" s="174"/>
      <c r="G261" s="174"/>
      <c r="H261" s="174">
        <v>1</v>
      </c>
      <c r="I261" s="188">
        <v>3</v>
      </c>
      <c r="J261" s="188"/>
      <c r="K261" s="188"/>
      <c r="L261" s="188"/>
      <c r="M261" s="189"/>
      <c r="N261" s="189">
        <v>2</v>
      </c>
      <c r="O261" s="190"/>
      <c r="P261" s="191">
        <v>1</v>
      </c>
      <c r="Q261" s="192"/>
      <c r="R261" s="193">
        <v>0</v>
      </c>
      <c r="S261" s="194"/>
      <c r="T261" s="194">
        <v>0</v>
      </c>
      <c r="U261" s="234">
        <f t="shared" si="15"/>
        <v>7</v>
      </c>
      <c r="V261" s="235">
        <f>LOOKUP(B261,'peso entidad'!$B$5:$B$49,'peso entidad'!$E$5:$E$49)</f>
        <v>1</v>
      </c>
      <c r="W261" s="235">
        <f t="shared" si="16"/>
        <v>8</v>
      </c>
      <c r="X261" s="235">
        <f>VLOOKUP(D261,'peso proy'!E299:G664,3,FALSE)</f>
        <v>0</v>
      </c>
      <c r="Y261" s="235">
        <f t="shared" si="17"/>
        <v>8</v>
      </c>
      <c r="Z261" s="236">
        <f t="shared" si="18"/>
        <v>7</v>
      </c>
      <c r="AA261" s="228">
        <f t="shared" si="19"/>
        <v>0</v>
      </c>
      <c r="AB261" s="227">
        <v>255</v>
      </c>
    </row>
    <row r="262" spans="1:28" s="171" customFormat="1" ht="39" customHeight="1">
      <c r="A262" s="183" t="s">
        <v>80</v>
      </c>
      <c r="B262" s="183" t="s">
        <v>361</v>
      </c>
      <c r="C262" s="245">
        <v>818</v>
      </c>
      <c r="D262" s="246" t="s">
        <v>301</v>
      </c>
      <c r="E262" s="247">
        <v>18365119917</v>
      </c>
      <c r="F262" s="174"/>
      <c r="G262" s="174"/>
      <c r="H262" s="174">
        <v>1</v>
      </c>
      <c r="I262" s="188"/>
      <c r="J262" s="188"/>
      <c r="K262" s="188">
        <v>1</v>
      </c>
      <c r="L262" s="188"/>
      <c r="M262" s="189"/>
      <c r="N262" s="189">
        <v>2</v>
      </c>
      <c r="O262" s="190">
        <v>3</v>
      </c>
      <c r="P262" s="191"/>
      <c r="Q262" s="192"/>
      <c r="R262" s="193">
        <v>0</v>
      </c>
      <c r="S262" s="194"/>
      <c r="T262" s="194">
        <v>0</v>
      </c>
      <c r="U262" s="234">
        <f t="shared" si="15"/>
        <v>7</v>
      </c>
      <c r="V262" s="235">
        <f>LOOKUP(B262,'peso entidad'!$B$5:$B$49,'peso entidad'!$E$5:$E$49)</f>
        <v>1</v>
      </c>
      <c r="W262" s="235">
        <f t="shared" si="16"/>
        <v>8</v>
      </c>
      <c r="X262" s="235">
        <f>VLOOKUP(D262,'peso proy'!E184:G549,3,FALSE)</f>
        <v>0</v>
      </c>
      <c r="Y262" s="235">
        <f t="shared" si="17"/>
        <v>8</v>
      </c>
      <c r="Z262" s="236">
        <f t="shared" si="18"/>
        <v>7</v>
      </c>
      <c r="AA262" s="228">
        <f t="shared" si="19"/>
        <v>0</v>
      </c>
      <c r="AB262" s="227">
        <v>256</v>
      </c>
    </row>
    <row r="263" spans="1:28" s="171" customFormat="1" ht="39" customHeight="1">
      <c r="A263" s="183" t="s">
        <v>29</v>
      </c>
      <c r="B263" s="183" t="s">
        <v>362</v>
      </c>
      <c r="C263" s="245">
        <v>7032</v>
      </c>
      <c r="D263" s="246" t="s">
        <v>181</v>
      </c>
      <c r="E263" s="247">
        <v>2007585520</v>
      </c>
      <c r="F263" s="174"/>
      <c r="G263" s="174"/>
      <c r="H263" s="174">
        <v>1</v>
      </c>
      <c r="I263" s="188"/>
      <c r="J263" s="188"/>
      <c r="K263" s="188">
        <v>1</v>
      </c>
      <c r="L263" s="188"/>
      <c r="M263" s="189"/>
      <c r="N263" s="189">
        <v>2</v>
      </c>
      <c r="O263" s="190">
        <v>3</v>
      </c>
      <c r="P263" s="191"/>
      <c r="Q263" s="192"/>
      <c r="R263" s="193">
        <v>0</v>
      </c>
      <c r="S263" s="194"/>
      <c r="T263" s="194">
        <v>0</v>
      </c>
      <c r="U263" s="234">
        <f aca="true" t="shared" si="20" ref="U263:U326">SUM(F263:T263)</f>
        <v>7</v>
      </c>
      <c r="V263" s="235">
        <f>LOOKUP(B263,'peso entidad'!$B$5:$B$49,'peso entidad'!$E$5:$E$49)</f>
        <v>0</v>
      </c>
      <c r="W263" s="235">
        <f aca="true" t="shared" si="21" ref="W263:W326">SUM(U263:V263)</f>
        <v>7</v>
      </c>
      <c r="X263" s="235">
        <f>VLOOKUP(D263,'peso proy'!E127:G492,3,FALSE)</f>
        <v>0</v>
      </c>
      <c r="Y263" s="235">
        <f aca="true" t="shared" si="22" ref="Y263:Y326">ROUNDUP(AVERAGE(V263,X263),0)+U263</f>
        <v>7</v>
      </c>
      <c r="Z263" s="236">
        <f aca="true" t="shared" si="23" ref="Z263:Z326">IF(X263=0,U263,Y263)</f>
        <v>7</v>
      </c>
      <c r="AA263" s="228">
        <f aca="true" t="shared" si="24" ref="AA263:AA326">+Z263-U263</f>
        <v>0</v>
      </c>
      <c r="AB263" s="227">
        <v>257</v>
      </c>
    </row>
    <row r="264" spans="1:28" s="171" customFormat="1" ht="39" customHeight="1">
      <c r="A264" s="183" t="s">
        <v>18</v>
      </c>
      <c r="B264" s="183" t="s">
        <v>363</v>
      </c>
      <c r="C264" s="245">
        <v>688</v>
      </c>
      <c r="D264" s="246" t="s">
        <v>57</v>
      </c>
      <c r="E264" s="247">
        <v>6526700000</v>
      </c>
      <c r="F264" s="174"/>
      <c r="G264" s="174"/>
      <c r="H264" s="174">
        <v>1</v>
      </c>
      <c r="I264" s="188"/>
      <c r="J264" s="188"/>
      <c r="K264" s="188">
        <v>1</v>
      </c>
      <c r="L264" s="188"/>
      <c r="M264" s="189"/>
      <c r="N264" s="189">
        <v>2</v>
      </c>
      <c r="O264" s="190">
        <v>3</v>
      </c>
      <c r="P264" s="191"/>
      <c r="Q264" s="192"/>
      <c r="R264" s="193">
        <v>0</v>
      </c>
      <c r="S264" s="194"/>
      <c r="T264" s="194">
        <v>0</v>
      </c>
      <c r="U264" s="234">
        <f t="shared" si="20"/>
        <v>7</v>
      </c>
      <c r="V264" s="235">
        <f>LOOKUP(B264,'peso entidad'!$B$5:$B$49,'peso entidad'!$E$5:$E$49)</f>
        <v>1</v>
      </c>
      <c r="W264" s="235">
        <f t="shared" si="21"/>
        <v>8</v>
      </c>
      <c r="X264" s="235">
        <f>VLOOKUP(D264,'peso proy'!E301:G666,3,FALSE)</f>
        <v>0</v>
      </c>
      <c r="Y264" s="235">
        <f t="shared" si="22"/>
        <v>8</v>
      </c>
      <c r="Z264" s="236">
        <f t="shared" si="23"/>
        <v>7</v>
      </c>
      <c r="AA264" s="228">
        <f t="shared" si="24"/>
        <v>0</v>
      </c>
      <c r="AB264" s="227">
        <v>258</v>
      </c>
    </row>
    <row r="265" spans="1:28" s="171" customFormat="1" ht="39" customHeight="1">
      <c r="A265" s="183" t="s">
        <v>26</v>
      </c>
      <c r="B265" s="183" t="s">
        <v>380</v>
      </c>
      <c r="C265" s="245">
        <v>924</v>
      </c>
      <c r="D265" s="246"/>
      <c r="E265" s="247">
        <v>0</v>
      </c>
      <c r="F265" s="174"/>
      <c r="G265" s="174"/>
      <c r="H265" s="174">
        <v>1</v>
      </c>
      <c r="I265" s="188"/>
      <c r="J265" s="188">
        <v>2</v>
      </c>
      <c r="K265" s="188"/>
      <c r="L265" s="188"/>
      <c r="M265" s="189"/>
      <c r="N265" s="189">
        <v>2</v>
      </c>
      <c r="O265" s="190"/>
      <c r="P265" s="191"/>
      <c r="Q265" s="192"/>
      <c r="R265" s="193">
        <v>0</v>
      </c>
      <c r="S265" s="194">
        <v>2</v>
      </c>
      <c r="T265" s="194"/>
      <c r="U265" s="234">
        <f t="shared" si="20"/>
        <v>7</v>
      </c>
      <c r="V265" s="235">
        <f>LOOKUP(B265,'peso entidad'!$B$5:$B$49,'peso entidad'!$E$5:$E$49)</f>
        <v>0</v>
      </c>
      <c r="W265" s="235">
        <f t="shared" si="21"/>
        <v>7</v>
      </c>
      <c r="X265" s="235">
        <v>0</v>
      </c>
      <c r="Y265" s="235">
        <f t="shared" si="22"/>
        <v>7</v>
      </c>
      <c r="Z265" s="236">
        <f t="shared" si="23"/>
        <v>7</v>
      </c>
      <c r="AA265" s="228">
        <f t="shared" si="24"/>
        <v>0</v>
      </c>
      <c r="AB265" s="227">
        <v>259</v>
      </c>
    </row>
    <row r="266" spans="1:28" s="171" customFormat="1" ht="39" customHeight="1">
      <c r="A266" s="183" t="s">
        <v>457</v>
      </c>
      <c r="B266" s="183" t="s">
        <v>367</v>
      </c>
      <c r="C266" s="245">
        <v>131</v>
      </c>
      <c r="D266" s="246" t="s">
        <v>458</v>
      </c>
      <c r="E266" s="247">
        <v>13260865215</v>
      </c>
      <c r="F266" s="174"/>
      <c r="G266" s="174"/>
      <c r="H266" s="174">
        <v>1</v>
      </c>
      <c r="I266" s="188"/>
      <c r="J266" s="188"/>
      <c r="K266" s="188"/>
      <c r="L266" s="188">
        <v>0</v>
      </c>
      <c r="M266" s="189"/>
      <c r="N266" s="189">
        <v>2</v>
      </c>
      <c r="O266" s="190">
        <v>3</v>
      </c>
      <c r="P266" s="191"/>
      <c r="Q266" s="192"/>
      <c r="R266" s="193">
        <v>0</v>
      </c>
      <c r="S266" s="194"/>
      <c r="T266" s="194">
        <v>0</v>
      </c>
      <c r="U266" s="234">
        <f t="shared" si="20"/>
        <v>6</v>
      </c>
      <c r="V266" s="235">
        <f>LOOKUP(B266,'peso entidad'!$B$5:$B$49,'peso entidad'!$E$5:$E$49)</f>
        <v>1</v>
      </c>
      <c r="W266" s="235">
        <f t="shared" si="21"/>
        <v>7</v>
      </c>
      <c r="X266" s="235">
        <f>VLOOKUP(D266,'peso proy'!E292:G657,3,FALSE)</f>
        <v>0</v>
      </c>
      <c r="Y266" s="235">
        <f t="shared" si="22"/>
        <v>7</v>
      </c>
      <c r="Z266" s="236">
        <f t="shared" si="23"/>
        <v>6</v>
      </c>
      <c r="AA266" s="228">
        <f t="shared" si="24"/>
        <v>0</v>
      </c>
      <c r="AB266" s="227">
        <v>260</v>
      </c>
    </row>
    <row r="267" spans="1:28" s="171" customFormat="1" ht="39" customHeight="1">
      <c r="A267" s="183" t="s">
        <v>469</v>
      </c>
      <c r="B267" s="183" t="s">
        <v>374</v>
      </c>
      <c r="C267" s="245">
        <v>720</v>
      </c>
      <c r="D267" s="246" t="s">
        <v>207</v>
      </c>
      <c r="E267" s="247">
        <v>5324400000</v>
      </c>
      <c r="F267" s="174"/>
      <c r="G267" s="174"/>
      <c r="H267" s="174">
        <v>1</v>
      </c>
      <c r="I267" s="188"/>
      <c r="J267" s="188"/>
      <c r="K267" s="188"/>
      <c r="L267" s="188">
        <v>0</v>
      </c>
      <c r="M267" s="189"/>
      <c r="N267" s="189">
        <v>2</v>
      </c>
      <c r="O267" s="190">
        <v>3</v>
      </c>
      <c r="P267" s="191"/>
      <c r="Q267" s="192"/>
      <c r="R267" s="193">
        <v>0</v>
      </c>
      <c r="S267" s="194"/>
      <c r="T267" s="194">
        <v>0</v>
      </c>
      <c r="U267" s="234">
        <f t="shared" si="20"/>
        <v>6</v>
      </c>
      <c r="V267" s="235">
        <f>LOOKUP(B267,'peso entidad'!$B$5:$B$49,'peso entidad'!$E$5:$E$49)</f>
        <v>0</v>
      </c>
      <c r="W267" s="235">
        <f t="shared" si="21"/>
        <v>6</v>
      </c>
      <c r="X267" s="235">
        <f>VLOOKUP(D267,'peso proy'!E367:G732,3,FALSE)</f>
        <v>0</v>
      </c>
      <c r="Y267" s="235">
        <f t="shared" si="22"/>
        <v>6</v>
      </c>
      <c r="Z267" s="236">
        <f t="shared" si="23"/>
        <v>6</v>
      </c>
      <c r="AA267" s="228">
        <f t="shared" si="24"/>
        <v>0</v>
      </c>
      <c r="AB267" s="227">
        <v>261</v>
      </c>
    </row>
    <row r="268" spans="1:28" s="171" customFormat="1" ht="39" customHeight="1">
      <c r="A268" s="183" t="s">
        <v>75</v>
      </c>
      <c r="B268" s="183" t="s">
        <v>375</v>
      </c>
      <c r="C268" s="245">
        <v>907</v>
      </c>
      <c r="D268" s="246" t="s">
        <v>437</v>
      </c>
      <c r="E268" s="247">
        <v>1811146803</v>
      </c>
      <c r="F268" s="174"/>
      <c r="G268" s="174"/>
      <c r="H268" s="174">
        <v>1</v>
      </c>
      <c r="I268" s="188"/>
      <c r="J268" s="188"/>
      <c r="K268" s="188"/>
      <c r="L268" s="188">
        <v>0</v>
      </c>
      <c r="M268" s="189"/>
      <c r="N268" s="189">
        <v>2</v>
      </c>
      <c r="O268" s="190">
        <v>3</v>
      </c>
      <c r="P268" s="191"/>
      <c r="Q268" s="192"/>
      <c r="R268" s="193"/>
      <c r="S268" s="194"/>
      <c r="T268" s="194">
        <v>0</v>
      </c>
      <c r="U268" s="234">
        <f t="shared" si="20"/>
        <v>6</v>
      </c>
      <c r="V268" s="235">
        <f>LOOKUP(B268,'peso entidad'!$B$5:$B$49,'peso entidad'!$E$5:$E$49)</f>
        <v>0</v>
      </c>
      <c r="W268" s="235">
        <f t="shared" si="21"/>
        <v>6</v>
      </c>
      <c r="X268" s="235">
        <f>VLOOKUP(D268,'peso proy'!E186:G551,3,FALSE)</f>
        <v>0</v>
      </c>
      <c r="Y268" s="235">
        <f t="shared" si="22"/>
        <v>6</v>
      </c>
      <c r="Z268" s="236">
        <f t="shared" si="23"/>
        <v>6</v>
      </c>
      <c r="AA268" s="228">
        <f t="shared" si="24"/>
        <v>0</v>
      </c>
      <c r="AB268" s="227">
        <v>262</v>
      </c>
    </row>
    <row r="269" spans="1:28" s="171" customFormat="1" ht="39" customHeight="1">
      <c r="A269" s="183" t="s">
        <v>26</v>
      </c>
      <c r="B269" s="183" t="s">
        <v>380</v>
      </c>
      <c r="C269" s="245">
        <v>518</v>
      </c>
      <c r="D269" s="246" t="s">
        <v>36</v>
      </c>
      <c r="E269" s="247">
        <v>2564142689</v>
      </c>
      <c r="F269" s="174"/>
      <c r="G269" s="174"/>
      <c r="H269" s="174">
        <v>1</v>
      </c>
      <c r="I269" s="188"/>
      <c r="J269" s="188"/>
      <c r="K269" s="188"/>
      <c r="L269" s="188">
        <v>0</v>
      </c>
      <c r="M269" s="189"/>
      <c r="N269" s="189">
        <v>2</v>
      </c>
      <c r="O269" s="190">
        <v>3</v>
      </c>
      <c r="P269" s="191"/>
      <c r="Q269" s="192"/>
      <c r="R269" s="193">
        <v>0</v>
      </c>
      <c r="S269" s="194"/>
      <c r="T269" s="194">
        <v>0</v>
      </c>
      <c r="U269" s="234">
        <f t="shared" si="20"/>
        <v>6</v>
      </c>
      <c r="V269" s="235">
        <f>LOOKUP(B269,'peso entidad'!$B$5:$B$49,'peso entidad'!$E$5:$E$49)</f>
        <v>0</v>
      </c>
      <c r="W269" s="235">
        <f t="shared" si="21"/>
        <v>6</v>
      </c>
      <c r="X269" s="235">
        <f>VLOOKUP(D269,'peso proy'!E216:G581,3,FALSE)</f>
        <v>0</v>
      </c>
      <c r="Y269" s="235">
        <f t="shared" si="22"/>
        <v>6</v>
      </c>
      <c r="Z269" s="236">
        <f t="shared" si="23"/>
        <v>6</v>
      </c>
      <c r="AA269" s="228">
        <f t="shared" si="24"/>
        <v>0</v>
      </c>
      <c r="AB269" s="227">
        <v>263</v>
      </c>
    </row>
    <row r="270" spans="1:28" s="171" customFormat="1" ht="39" customHeight="1">
      <c r="A270" s="183" t="s">
        <v>3</v>
      </c>
      <c r="B270" s="183" t="s">
        <v>360</v>
      </c>
      <c r="C270" s="245">
        <v>683</v>
      </c>
      <c r="D270" s="246" t="s">
        <v>53</v>
      </c>
      <c r="E270" s="247">
        <v>37297659327</v>
      </c>
      <c r="F270" s="174"/>
      <c r="G270" s="174"/>
      <c r="H270" s="174">
        <v>1</v>
      </c>
      <c r="I270" s="188"/>
      <c r="J270" s="188"/>
      <c r="K270" s="188"/>
      <c r="L270" s="188">
        <v>0</v>
      </c>
      <c r="M270" s="189"/>
      <c r="N270" s="189">
        <v>2</v>
      </c>
      <c r="O270" s="190">
        <v>3</v>
      </c>
      <c r="P270" s="191"/>
      <c r="Q270" s="192"/>
      <c r="R270" s="193">
        <v>0</v>
      </c>
      <c r="S270" s="194"/>
      <c r="T270" s="194">
        <v>0</v>
      </c>
      <c r="U270" s="234">
        <f t="shared" si="20"/>
        <v>6</v>
      </c>
      <c r="V270" s="235">
        <f>LOOKUP(B270,'peso entidad'!$B$5:$B$49,'peso entidad'!$E$5:$E$49)</f>
        <v>1</v>
      </c>
      <c r="W270" s="235">
        <f t="shared" si="21"/>
        <v>7</v>
      </c>
      <c r="X270" s="235">
        <f>VLOOKUP(D270,'peso proy'!E21:G386,3,FALSE)</f>
        <v>0</v>
      </c>
      <c r="Y270" s="235">
        <f t="shared" si="22"/>
        <v>7</v>
      </c>
      <c r="Z270" s="236">
        <f t="shared" si="23"/>
        <v>6</v>
      </c>
      <c r="AA270" s="228">
        <f t="shared" si="24"/>
        <v>0</v>
      </c>
      <c r="AB270" s="227">
        <v>264</v>
      </c>
    </row>
    <row r="271" spans="1:28" s="171" customFormat="1" ht="39" customHeight="1">
      <c r="A271" s="183" t="s">
        <v>3</v>
      </c>
      <c r="B271" s="183" t="s">
        <v>360</v>
      </c>
      <c r="C271" s="245">
        <v>684</v>
      </c>
      <c r="D271" s="246" t="s">
        <v>54</v>
      </c>
      <c r="E271" s="247">
        <v>13793565546</v>
      </c>
      <c r="F271" s="174"/>
      <c r="G271" s="174"/>
      <c r="H271" s="174">
        <v>1</v>
      </c>
      <c r="I271" s="188"/>
      <c r="J271" s="188"/>
      <c r="K271" s="188"/>
      <c r="L271" s="188">
        <v>0</v>
      </c>
      <c r="M271" s="189"/>
      <c r="N271" s="189">
        <v>2</v>
      </c>
      <c r="O271" s="190">
        <v>3</v>
      </c>
      <c r="P271" s="191"/>
      <c r="Q271" s="192"/>
      <c r="R271" s="193">
        <v>0</v>
      </c>
      <c r="S271" s="194"/>
      <c r="T271" s="194">
        <v>0</v>
      </c>
      <c r="U271" s="234">
        <f t="shared" si="20"/>
        <v>6</v>
      </c>
      <c r="V271" s="235">
        <f>LOOKUP(B271,'peso entidad'!$B$5:$B$49,'peso entidad'!$E$5:$E$49)</f>
        <v>1</v>
      </c>
      <c r="W271" s="235">
        <f t="shared" si="21"/>
        <v>7</v>
      </c>
      <c r="X271" s="235">
        <f>VLOOKUP(D271,'peso proy'!E117:G482,3,FALSE)</f>
        <v>0</v>
      </c>
      <c r="Y271" s="235">
        <f t="shared" si="22"/>
        <v>7</v>
      </c>
      <c r="Z271" s="236">
        <f t="shared" si="23"/>
        <v>6</v>
      </c>
      <c r="AA271" s="228">
        <f t="shared" si="24"/>
        <v>0</v>
      </c>
      <c r="AB271" s="227">
        <v>265</v>
      </c>
    </row>
    <row r="272" spans="1:28" s="171" customFormat="1" ht="39" customHeight="1">
      <c r="A272" s="183" t="s">
        <v>215</v>
      </c>
      <c r="B272" s="183" t="s">
        <v>359</v>
      </c>
      <c r="C272" s="245">
        <v>788</v>
      </c>
      <c r="D272" s="246" t="s">
        <v>272</v>
      </c>
      <c r="E272" s="247">
        <v>7254396000</v>
      </c>
      <c r="F272" s="174"/>
      <c r="G272" s="174"/>
      <c r="H272" s="174">
        <v>1</v>
      </c>
      <c r="I272" s="188"/>
      <c r="J272" s="188"/>
      <c r="K272" s="188"/>
      <c r="L272" s="188">
        <v>0</v>
      </c>
      <c r="M272" s="189"/>
      <c r="N272" s="189">
        <v>2</v>
      </c>
      <c r="O272" s="190">
        <v>3</v>
      </c>
      <c r="P272" s="191"/>
      <c r="Q272" s="192"/>
      <c r="R272" s="193">
        <v>0</v>
      </c>
      <c r="S272" s="194"/>
      <c r="T272" s="194">
        <v>0</v>
      </c>
      <c r="U272" s="234">
        <f t="shared" si="20"/>
        <v>6</v>
      </c>
      <c r="V272" s="235">
        <f>LOOKUP(B272,'peso entidad'!$B$5:$B$49,'peso entidad'!$E$5:$E$49)</f>
        <v>0</v>
      </c>
      <c r="W272" s="235">
        <f t="shared" si="21"/>
        <v>6</v>
      </c>
      <c r="X272" s="235">
        <f>VLOOKUP(D272,'peso proy'!E336:G701,3,FALSE)</f>
        <v>0</v>
      </c>
      <c r="Y272" s="235">
        <f t="shared" si="22"/>
        <v>6</v>
      </c>
      <c r="Z272" s="236">
        <f t="shared" si="23"/>
        <v>6</v>
      </c>
      <c r="AA272" s="228">
        <f t="shared" si="24"/>
        <v>0</v>
      </c>
      <c r="AB272" s="227">
        <v>266</v>
      </c>
    </row>
    <row r="273" spans="1:28" s="171" customFormat="1" ht="39" customHeight="1">
      <c r="A273" s="183" t="s">
        <v>479</v>
      </c>
      <c r="B273" s="183" t="s">
        <v>379</v>
      </c>
      <c r="C273" s="245">
        <v>824</v>
      </c>
      <c r="D273" s="246" t="s">
        <v>307</v>
      </c>
      <c r="E273" s="247">
        <v>5546000000</v>
      </c>
      <c r="F273" s="174"/>
      <c r="G273" s="174"/>
      <c r="H273" s="174">
        <v>1</v>
      </c>
      <c r="I273" s="188"/>
      <c r="J273" s="188"/>
      <c r="K273" s="188"/>
      <c r="L273" s="188">
        <v>0</v>
      </c>
      <c r="M273" s="189"/>
      <c r="N273" s="189">
        <v>2</v>
      </c>
      <c r="O273" s="190">
        <v>3</v>
      </c>
      <c r="P273" s="191"/>
      <c r="Q273" s="192"/>
      <c r="R273" s="193">
        <v>0</v>
      </c>
      <c r="S273" s="194"/>
      <c r="T273" s="194">
        <v>0</v>
      </c>
      <c r="U273" s="234">
        <f t="shared" si="20"/>
        <v>6</v>
      </c>
      <c r="V273" s="235">
        <f>LOOKUP(B273,'peso entidad'!$B$5:$B$49,'peso entidad'!$E$5:$E$49)</f>
        <v>0</v>
      </c>
      <c r="W273" s="235">
        <f t="shared" si="21"/>
        <v>6</v>
      </c>
      <c r="X273" s="235">
        <f>VLOOKUP(D273,'peso proy'!E176:G541,3,FALSE)</f>
        <v>0</v>
      </c>
      <c r="Y273" s="235">
        <f t="shared" si="22"/>
        <v>6</v>
      </c>
      <c r="Z273" s="236">
        <f t="shared" si="23"/>
        <v>6</v>
      </c>
      <c r="AA273" s="228">
        <f t="shared" si="24"/>
        <v>0</v>
      </c>
      <c r="AB273" s="227">
        <v>267</v>
      </c>
    </row>
    <row r="274" spans="1:28" s="171" customFormat="1" ht="39" customHeight="1">
      <c r="A274" s="183" t="s">
        <v>479</v>
      </c>
      <c r="B274" s="183" t="s">
        <v>379</v>
      </c>
      <c r="C274" s="245">
        <v>825</v>
      </c>
      <c r="D274" s="246" t="s">
        <v>308</v>
      </c>
      <c r="E274" s="247">
        <v>4035000000</v>
      </c>
      <c r="F274" s="174"/>
      <c r="G274" s="174"/>
      <c r="H274" s="174">
        <v>1</v>
      </c>
      <c r="I274" s="188"/>
      <c r="J274" s="188"/>
      <c r="K274" s="188"/>
      <c r="L274" s="188">
        <v>0</v>
      </c>
      <c r="M274" s="189"/>
      <c r="N274" s="189">
        <v>2</v>
      </c>
      <c r="O274" s="190">
        <v>3</v>
      </c>
      <c r="P274" s="191"/>
      <c r="Q274" s="192"/>
      <c r="R274" s="193">
        <v>0</v>
      </c>
      <c r="S274" s="194"/>
      <c r="T274" s="194">
        <v>0</v>
      </c>
      <c r="U274" s="234">
        <f t="shared" si="20"/>
        <v>6</v>
      </c>
      <c r="V274" s="235">
        <f>LOOKUP(B274,'peso entidad'!$B$5:$B$49,'peso entidad'!$E$5:$E$49)</f>
        <v>0</v>
      </c>
      <c r="W274" s="235">
        <f t="shared" si="21"/>
        <v>6</v>
      </c>
      <c r="X274" s="235">
        <f>VLOOKUP(D274,'peso proy'!E314:G679,3,FALSE)</f>
        <v>0</v>
      </c>
      <c r="Y274" s="235">
        <f t="shared" si="22"/>
        <v>6</v>
      </c>
      <c r="Z274" s="236">
        <f t="shared" si="23"/>
        <v>6</v>
      </c>
      <c r="AA274" s="228">
        <f t="shared" si="24"/>
        <v>0</v>
      </c>
      <c r="AB274" s="227">
        <v>268</v>
      </c>
    </row>
    <row r="275" spans="1:28" s="171" customFormat="1" ht="39" customHeight="1">
      <c r="A275" s="183" t="s">
        <v>457</v>
      </c>
      <c r="B275" s="183" t="s">
        <v>367</v>
      </c>
      <c r="C275" s="245">
        <v>826</v>
      </c>
      <c r="D275" s="246" t="s">
        <v>309</v>
      </c>
      <c r="E275" s="247">
        <v>17145098366</v>
      </c>
      <c r="F275" s="174"/>
      <c r="G275" s="174"/>
      <c r="H275" s="174">
        <v>1</v>
      </c>
      <c r="I275" s="188"/>
      <c r="J275" s="188"/>
      <c r="K275" s="188"/>
      <c r="L275" s="188">
        <v>0</v>
      </c>
      <c r="M275" s="189"/>
      <c r="N275" s="189">
        <v>2</v>
      </c>
      <c r="O275" s="190">
        <v>3</v>
      </c>
      <c r="P275" s="191"/>
      <c r="Q275" s="192"/>
      <c r="R275" s="193">
        <v>0</v>
      </c>
      <c r="S275" s="194"/>
      <c r="T275" s="194">
        <v>0</v>
      </c>
      <c r="U275" s="234">
        <f t="shared" si="20"/>
        <v>6</v>
      </c>
      <c r="V275" s="235">
        <f>LOOKUP(B275,'peso entidad'!$B$5:$B$49,'peso entidad'!$E$5:$E$49)</f>
        <v>1</v>
      </c>
      <c r="W275" s="235">
        <f t="shared" si="21"/>
        <v>7</v>
      </c>
      <c r="X275" s="235">
        <f>VLOOKUP(D275,'peso proy'!E97:G462,3,FALSE)</f>
        <v>0</v>
      </c>
      <c r="Y275" s="235">
        <f t="shared" si="22"/>
        <v>7</v>
      </c>
      <c r="Z275" s="236">
        <f t="shared" si="23"/>
        <v>6</v>
      </c>
      <c r="AA275" s="228">
        <f t="shared" si="24"/>
        <v>0</v>
      </c>
      <c r="AB275" s="227">
        <v>269</v>
      </c>
    </row>
    <row r="276" spans="1:28" s="171" customFormat="1" ht="39" customHeight="1">
      <c r="A276" s="183" t="s">
        <v>29</v>
      </c>
      <c r="B276" s="183" t="s">
        <v>362</v>
      </c>
      <c r="C276" s="245">
        <v>912</v>
      </c>
      <c r="D276" s="246" t="s">
        <v>135</v>
      </c>
      <c r="E276" s="247">
        <v>511000000</v>
      </c>
      <c r="F276" s="174"/>
      <c r="G276" s="174"/>
      <c r="H276" s="174">
        <v>1</v>
      </c>
      <c r="I276" s="188"/>
      <c r="J276" s="188"/>
      <c r="K276" s="188"/>
      <c r="L276" s="188">
        <v>0</v>
      </c>
      <c r="M276" s="189"/>
      <c r="N276" s="189">
        <v>2</v>
      </c>
      <c r="O276" s="190">
        <v>3</v>
      </c>
      <c r="P276" s="191"/>
      <c r="Q276" s="192"/>
      <c r="R276" s="193">
        <v>0</v>
      </c>
      <c r="S276" s="194"/>
      <c r="T276" s="194">
        <v>0</v>
      </c>
      <c r="U276" s="234">
        <f t="shared" si="20"/>
        <v>6</v>
      </c>
      <c r="V276" s="235">
        <f>LOOKUP(B276,'peso entidad'!$B$5:$B$49,'peso entidad'!$E$5:$E$49)</f>
        <v>0</v>
      </c>
      <c r="W276" s="235">
        <f t="shared" si="21"/>
        <v>6</v>
      </c>
      <c r="X276" s="235">
        <f>VLOOKUP(D276,'peso proy'!E106:G471,3,FALSE)</f>
        <v>0</v>
      </c>
      <c r="Y276" s="235">
        <f t="shared" si="22"/>
        <v>6</v>
      </c>
      <c r="Z276" s="236">
        <f t="shared" si="23"/>
        <v>6</v>
      </c>
      <c r="AA276" s="228">
        <f t="shared" si="24"/>
        <v>0</v>
      </c>
      <c r="AB276" s="227">
        <v>270</v>
      </c>
    </row>
    <row r="277" spans="1:28" s="171" customFormat="1" ht="39" customHeight="1">
      <c r="A277" s="183" t="s">
        <v>473</v>
      </c>
      <c r="B277" s="183" t="s">
        <v>349</v>
      </c>
      <c r="C277" s="245">
        <v>954</v>
      </c>
      <c r="D277" s="246" t="s">
        <v>161</v>
      </c>
      <c r="E277" s="247">
        <v>23731000000</v>
      </c>
      <c r="F277" s="174"/>
      <c r="G277" s="174"/>
      <c r="H277" s="174">
        <v>1</v>
      </c>
      <c r="I277" s="188"/>
      <c r="J277" s="188"/>
      <c r="K277" s="188"/>
      <c r="L277" s="188">
        <v>0</v>
      </c>
      <c r="M277" s="189"/>
      <c r="N277" s="189">
        <v>2</v>
      </c>
      <c r="O277" s="190">
        <v>3</v>
      </c>
      <c r="P277" s="191"/>
      <c r="Q277" s="192"/>
      <c r="R277" s="193">
        <v>0</v>
      </c>
      <c r="S277" s="194"/>
      <c r="T277" s="194">
        <v>0</v>
      </c>
      <c r="U277" s="234">
        <f t="shared" si="20"/>
        <v>6</v>
      </c>
      <c r="V277" s="235">
        <f>LOOKUP(B277,'peso entidad'!$B$5:$B$49,'peso entidad'!$E$5:$E$49)</f>
        <v>5</v>
      </c>
      <c r="W277" s="235">
        <f t="shared" si="21"/>
        <v>11</v>
      </c>
      <c r="X277" s="235">
        <f>VLOOKUP(D277,'peso proy'!E173:G538,3,FALSE)</f>
        <v>0</v>
      </c>
      <c r="Y277" s="235">
        <f t="shared" si="22"/>
        <v>9</v>
      </c>
      <c r="Z277" s="236">
        <f t="shared" si="23"/>
        <v>6</v>
      </c>
      <c r="AA277" s="228">
        <f t="shared" si="24"/>
        <v>0</v>
      </c>
      <c r="AB277" s="227">
        <v>271</v>
      </c>
    </row>
    <row r="278" spans="1:28" s="171" customFormat="1" ht="39" customHeight="1">
      <c r="A278" s="183" t="s">
        <v>473</v>
      </c>
      <c r="B278" s="183" t="s">
        <v>349</v>
      </c>
      <c r="C278" s="245">
        <v>955</v>
      </c>
      <c r="D278" s="246" t="s">
        <v>162</v>
      </c>
      <c r="E278" s="247">
        <v>2802000000</v>
      </c>
      <c r="F278" s="174"/>
      <c r="G278" s="174"/>
      <c r="H278" s="174">
        <v>1</v>
      </c>
      <c r="I278" s="188"/>
      <c r="J278" s="188"/>
      <c r="K278" s="188"/>
      <c r="L278" s="188">
        <v>0</v>
      </c>
      <c r="M278" s="189"/>
      <c r="N278" s="189">
        <v>2</v>
      </c>
      <c r="O278" s="190">
        <v>3</v>
      </c>
      <c r="P278" s="191"/>
      <c r="Q278" s="192"/>
      <c r="R278" s="193">
        <v>0</v>
      </c>
      <c r="S278" s="194"/>
      <c r="T278" s="194">
        <v>0</v>
      </c>
      <c r="U278" s="234">
        <f t="shared" si="20"/>
        <v>6</v>
      </c>
      <c r="V278" s="235">
        <f>LOOKUP(B278,'peso entidad'!$B$5:$B$49,'peso entidad'!$E$5:$E$49)</f>
        <v>5</v>
      </c>
      <c r="W278" s="235">
        <f t="shared" si="21"/>
        <v>11</v>
      </c>
      <c r="X278" s="235">
        <f>VLOOKUP(D278,'peso proy'!E372:G737,3,FALSE)</f>
        <v>0</v>
      </c>
      <c r="Y278" s="235">
        <f t="shared" si="22"/>
        <v>9</v>
      </c>
      <c r="Z278" s="236">
        <f t="shared" si="23"/>
        <v>6</v>
      </c>
      <c r="AA278" s="228">
        <f t="shared" si="24"/>
        <v>0</v>
      </c>
      <c r="AB278" s="227">
        <v>272</v>
      </c>
    </row>
    <row r="279" spans="1:28" s="171" customFormat="1" ht="39" customHeight="1">
      <c r="A279" s="183" t="s">
        <v>450</v>
      </c>
      <c r="B279" s="183" t="s">
        <v>343</v>
      </c>
      <c r="C279" s="245">
        <v>7225</v>
      </c>
      <c r="D279" s="246" t="s">
        <v>437</v>
      </c>
      <c r="E279" s="247">
        <v>12800068044</v>
      </c>
      <c r="F279" s="174"/>
      <c r="G279" s="174"/>
      <c r="H279" s="174">
        <v>1</v>
      </c>
      <c r="I279" s="188"/>
      <c r="J279" s="188"/>
      <c r="K279" s="188"/>
      <c r="L279" s="188">
        <v>0</v>
      </c>
      <c r="M279" s="189"/>
      <c r="N279" s="189">
        <v>2</v>
      </c>
      <c r="O279" s="190">
        <v>3</v>
      </c>
      <c r="P279" s="191"/>
      <c r="Q279" s="192"/>
      <c r="R279" s="193"/>
      <c r="S279" s="194"/>
      <c r="T279" s="194">
        <v>0</v>
      </c>
      <c r="U279" s="234">
        <f t="shared" si="20"/>
        <v>6</v>
      </c>
      <c r="V279" s="235">
        <f>LOOKUP(B279,'peso entidad'!$B$5:$B$49,'peso entidad'!$E$5:$E$49)</f>
        <v>5</v>
      </c>
      <c r="W279" s="235">
        <f t="shared" si="21"/>
        <v>11</v>
      </c>
      <c r="X279" s="235">
        <f>VLOOKUP(D279,'peso proy'!E182:G547,3,FALSE)</f>
        <v>0</v>
      </c>
      <c r="Y279" s="235">
        <f t="shared" si="22"/>
        <v>9</v>
      </c>
      <c r="Z279" s="236">
        <f t="shared" si="23"/>
        <v>6</v>
      </c>
      <c r="AA279" s="228">
        <f t="shared" si="24"/>
        <v>0</v>
      </c>
      <c r="AB279" s="227">
        <v>273</v>
      </c>
    </row>
    <row r="280" spans="1:28" s="171" customFormat="1" ht="39" customHeight="1">
      <c r="A280" s="183" t="s">
        <v>477</v>
      </c>
      <c r="B280" s="183" t="s">
        <v>368</v>
      </c>
      <c r="C280" s="245">
        <v>7377</v>
      </c>
      <c r="D280" s="246" t="s">
        <v>194</v>
      </c>
      <c r="E280" s="247">
        <v>8268754902</v>
      </c>
      <c r="F280" s="174"/>
      <c r="G280" s="174"/>
      <c r="H280" s="174">
        <v>1</v>
      </c>
      <c r="I280" s="188"/>
      <c r="J280" s="188"/>
      <c r="K280" s="188"/>
      <c r="L280" s="188">
        <v>0</v>
      </c>
      <c r="M280" s="189"/>
      <c r="N280" s="189">
        <v>2</v>
      </c>
      <c r="O280" s="190">
        <v>3</v>
      </c>
      <c r="P280" s="191"/>
      <c r="Q280" s="192"/>
      <c r="R280" s="193">
        <v>0</v>
      </c>
      <c r="S280" s="194"/>
      <c r="T280" s="194">
        <v>0</v>
      </c>
      <c r="U280" s="234">
        <f t="shared" si="20"/>
        <v>6</v>
      </c>
      <c r="V280" s="235">
        <f>LOOKUP(B280,'peso entidad'!$B$5:$B$49,'peso entidad'!$E$5:$E$49)</f>
        <v>1</v>
      </c>
      <c r="W280" s="235">
        <f t="shared" si="21"/>
        <v>7</v>
      </c>
      <c r="X280" s="235">
        <f>VLOOKUP(D280,'peso proy'!E113:G478,3,FALSE)</f>
        <v>0</v>
      </c>
      <c r="Y280" s="235">
        <f t="shared" si="22"/>
        <v>7</v>
      </c>
      <c r="Z280" s="236">
        <f t="shared" si="23"/>
        <v>6</v>
      </c>
      <c r="AA280" s="228">
        <f t="shared" si="24"/>
        <v>0</v>
      </c>
      <c r="AB280" s="227">
        <v>274</v>
      </c>
    </row>
    <row r="281" spans="1:28" s="171" customFormat="1" ht="39" customHeight="1">
      <c r="A281" s="183" t="s">
        <v>422</v>
      </c>
      <c r="B281" s="183" t="s">
        <v>341</v>
      </c>
      <c r="C281" s="245">
        <v>11</v>
      </c>
      <c r="D281" s="245" t="s">
        <v>428</v>
      </c>
      <c r="E281" s="252">
        <v>1735411800</v>
      </c>
      <c r="F281" s="174"/>
      <c r="G281" s="174"/>
      <c r="H281" s="174">
        <v>1</v>
      </c>
      <c r="I281" s="188"/>
      <c r="J281" s="188"/>
      <c r="K281" s="188"/>
      <c r="L281" s="188">
        <v>0</v>
      </c>
      <c r="M281" s="189"/>
      <c r="N281" s="189">
        <v>2</v>
      </c>
      <c r="O281" s="190">
        <v>3</v>
      </c>
      <c r="P281" s="191"/>
      <c r="Q281" s="192"/>
      <c r="R281" s="193">
        <v>0</v>
      </c>
      <c r="S281" s="194"/>
      <c r="T281" s="194">
        <v>0</v>
      </c>
      <c r="U281" s="234">
        <f t="shared" si="20"/>
        <v>6</v>
      </c>
      <c r="V281" s="235">
        <f>LOOKUP(B281,'peso entidad'!$B$5:$B$49,'peso entidad'!$E$5:$E$49)</f>
        <v>0</v>
      </c>
      <c r="W281" s="235">
        <f t="shared" si="21"/>
        <v>6</v>
      </c>
      <c r="X281" s="235">
        <f>VLOOKUP(D281,'peso proy'!E269:G634,3,FALSE)</f>
        <v>0</v>
      </c>
      <c r="Y281" s="235">
        <f t="shared" si="22"/>
        <v>6</v>
      </c>
      <c r="Z281" s="236">
        <f t="shared" si="23"/>
        <v>6</v>
      </c>
      <c r="AA281" s="228">
        <f t="shared" si="24"/>
        <v>0</v>
      </c>
      <c r="AB281" s="227">
        <v>275</v>
      </c>
    </row>
    <row r="282" spans="1:28" s="171" customFormat="1" ht="39" customHeight="1">
      <c r="A282" s="183" t="s">
        <v>429</v>
      </c>
      <c r="B282" s="183" t="s">
        <v>365</v>
      </c>
      <c r="C282" s="245">
        <v>14</v>
      </c>
      <c r="D282" s="249" t="s">
        <v>430</v>
      </c>
      <c r="E282" s="250">
        <v>6735348542</v>
      </c>
      <c r="F282" s="174"/>
      <c r="G282" s="174"/>
      <c r="H282" s="174">
        <v>1</v>
      </c>
      <c r="I282" s="188"/>
      <c r="J282" s="188"/>
      <c r="K282" s="188"/>
      <c r="L282" s="188">
        <v>0</v>
      </c>
      <c r="M282" s="189"/>
      <c r="N282" s="189">
        <v>2</v>
      </c>
      <c r="O282" s="190">
        <v>3</v>
      </c>
      <c r="P282" s="191"/>
      <c r="Q282" s="192"/>
      <c r="R282" s="193">
        <v>0</v>
      </c>
      <c r="S282" s="194"/>
      <c r="T282" s="194">
        <v>0</v>
      </c>
      <c r="U282" s="234">
        <f t="shared" si="20"/>
        <v>6</v>
      </c>
      <c r="V282" s="235">
        <f>LOOKUP(B282,'peso entidad'!$B$5:$B$49,'peso entidad'!$E$5:$E$49)</f>
        <v>1</v>
      </c>
      <c r="W282" s="235">
        <f t="shared" si="21"/>
        <v>7</v>
      </c>
      <c r="X282" s="235">
        <f>VLOOKUP(D282,'peso proy'!E200:G565,3,FALSE)</f>
        <v>0</v>
      </c>
      <c r="Y282" s="235">
        <f t="shared" si="22"/>
        <v>7</v>
      </c>
      <c r="Z282" s="236">
        <f t="shared" si="23"/>
        <v>6</v>
      </c>
      <c r="AA282" s="228">
        <f t="shared" si="24"/>
        <v>0</v>
      </c>
      <c r="AB282" s="227">
        <v>276</v>
      </c>
    </row>
    <row r="283" spans="1:28" s="171" customFormat="1" ht="39" customHeight="1">
      <c r="A283" s="183" t="s">
        <v>434</v>
      </c>
      <c r="B283" s="183" t="s">
        <v>354</v>
      </c>
      <c r="C283" s="245">
        <v>34</v>
      </c>
      <c r="D283" s="246" t="s">
        <v>437</v>
      </c>
      <c r="E283" s="247">
        <v>4619047877</v>
      </c>
      <c r="F283" s="174"/>
      <c r="G283" s="174"/>
      <c r="H283" s="174">
        <v>1</v>
      </c>
      <c r="I283" s="188"/>
      <c r="J283" s="188"/>
      <c r="K283" s="188"/>
      <c r="L283" s="188">
        <v>0</v>
      </c>
      <c r="M283" s="189"/>
      <c r="N283" s="189">
        <v>2</v>
      </c>
      <c r="O283" s="190">
        <v>3</v>
      </c>
      <c r="P283" s="191"/>
      <c r="Q283" s="192"/>
      <c r="R283" s="193">
        <v>0</v>
      </c>
      <c r="S283" s="194"/>
      <c r="T283" s="194">
        <v>0</v>
      </c>
      <c r="U283" s="234">
        <f t="shared" si="20"/>
        <v>6</v>
      </c>
      <c r="V283" s="235">
        <f>LOOKUP(B283,'peso entidad'!$B$5:$B$49,'peso entidad'!$E$5:$E$49)</f>
        <v>1</v>
      </c>
      <c r="W283" s="235">
        <f t="shared" si="21"/>
        <v>7</v>
      </c>
      <c r="X283" s="235">
        <f>VLOOKUP(D283,'peso proy'!E181:G546,3,FALSE)</f>
        <v>0</v>
      </c>
      <c r="Y283" s="235">
        <f t="shared" si="22"/>
        <v>7</v>
      </c>
      <c r="Z283" s="236">
        <f t="shared" si="23"/>
        <v>6</v>
      </c>
      <c r="AA283" s="228">
        <f t="shared" si="24"/>
        <v>0</v>
      </c>
      <c r="AB283" s="227">
        <v>277</v>
      </c>
    </row>
    <row r="284" spans="1:28" s="171" customFormat="1" ht="39" customHeight="1">
      <c r="A284" s="183" t="s">
        <v>459</v>
      </c>
      <c r="B284" s="183" t="s">
        <v>386</v>
      </c>
      <c r="C284" s="245">
        <v>143</v>
      </c>
      <c r="D284" s="246" t="s">
        <v>460</v>
      </c>
      <c r="E284" s="247">
        <v>6850039128</v>
      </c>
      <c r="F284" s="174"/>
      <c r="G284" s="174"/>
      <c r="H284" s="174">
        <v>1</v>
      </c>
      <c r="I284" s="188"/>
      <c r="J284" s="188"/>
      <c r="K284" s="188"/>
      <c r="L284" s="188">
        <v>0</v>
      </c>
      <c r="M284" s="189"/>
      <c r="N284" s="189">
        <v>2</v>
      </c>
      <c r="O284" s="190">
        <v>3</v>
      </c>
      <c r="P284" s="191"/>
      <c r="Q284" s="192"/>
      <c r="R284" s="193">
        <v>0</v>
      </c>
      <c r="S284" s="194"/>
      <c r="T284" s="194">
        <v>0</v>
      </c>
      <c r="U284" s="234">
        <f t="shared" si="20"/>
        <v>6</v>
      </c>
      <c r="V284" s="235">
        <f>LOOKUP(B284,'peso entidad'!$B$5:$B$49,'peso entidad'!$E$5:$E$49)</f>
        <v>0</v>
      </c>
      <c r="W284" s="235">
        <f t="shared" si="21"/>
        <v>6</v>
      </c>
      <c r="X284" s="235">
        <f>VLOOKUP(D284,'peso proy'!E81:G446,3,FALSE)</f>
        <v>0</v>
      </c>
      <c r="Y284" s="235">
        <f t="shared" si="22"/>
        <v>6</v>
      </c>
      <c r="Z284" s="236">
        <f t="shared" si="23"/>
        <v>6</v>
      </c>
      <c r="AA284" s="228">
        <f t="shared" si="24"/>
        <v>0</v>
      </c>
      <c r="AB284" s="227">
        <v>278</v>
      </c>
    </row>
    <row r="285" spans="1:28" s="171" customFormat="1" ht="39" customHeight="1">
      <c r="A285" s="183" t="s">
        <v>463</v>
      </c>
      <c r="B285" s="183" t="s">
        <v>371</v>
      </c>
      <c r="C285" s="245">
        <v>188</v>
      </c>
      <c r="D285" s="246" t="s">
        <v>464</v>
      </c>
      <c r="E285" s="247">
        <v>24365906798</v>
      </c>
      <c r="F285" s="174"/>
      <c r="G285" s="174"/>
      <c r="H285" s="174">
        <v>1</v>
      </c>
      <c r="I285" s="188"/>
      <c r="J285" s="188"/>
      <c r="K285" s="188"/>
      <c r="L285" s="188">
        <v>0</v>
      </c>
      <c r="M285" s="189"/>
      <c r="N285" s="189">
        <v>2</v>
      </c>
      <c r="O285" s="190">
        <v>3</v>
      </c>
      <c r="P285" s="191"/>
      <c r="Q285" s="192"/>
      <c r="R285" s="193">
        <v>0</v>
      </c>
      <c r="S285" s="194"/>
      <c r="T285" s="194">
        <v>0</v>
      </c>
      <c r="U285" s="234">
        <f t="shared" si="20"/>
        <v>6</v>
      </c>
      <c r="V285" s="235">
        <f>LOOKUP(B285,'peso entidad'!$B$5:$B$49,'peso entidad'!$E$5:$E$49)</f>
        <v>1</v>
      </c>
      <c r="W285" s="235">
        <f t="shared" si="21"/>
        <v>7</v>
      </c>
      <c r="X285" s="235">
        <f>VLOOKUP(D285,'peso proy'!E354:G719,3,FALSE)</f>
        <v>0</v>
      </c>
      <c r="Y285" s="235">
        <f t="shared" si="22"/>
        <v>7</v>
      </c>
      <c r="Z285" s="236">
        <f t="shared" si="23"/>
        <v>6</v>
      </c>
      <c r="AA285" s="228">
        <f t="shared" si="24"/>
        <v>0</v>
      </c>
      <c r="AB285" s="227">
        <v>279</v>
      </c>
    </row>
    <row r="286" spans="1:28" s="171" customFormat="1" ht="39" customHeight="1">
      <c r="A286" s="183" t="s">
        <v>469</v>
      </c>
      <c r="B286" s="183" t="s">
        <v>374</v>
      </c>
      <c r="C286" s="245">
        <v>209</v>
      </c>
      <c r="D286" s="246" t="s">
        <v>470</v>
      </c>
      <c r="E286" s="247">
        <v>7437349584</v>
      </c>
      <c r="F286" s="174"/>
      <c r="G286" s="174"/>
      <c r="H286" s="174">
        <v>1</v>
      </c>
      <c r="I286" s="188"/>
      <c r="J286" s="188"/>
      <c r="K286" s="188"/>
      <c r="L286" s="188">
        <v>0</v>
      </c>
      <c r="M286" s="189"/>
      <c r="N286" s="189">
        <v>2</v>
      </c>
      <c r="O286" s="190">
        <v>3</v>
      </c>
      <c r="P286" s="191"/>
      <c r="Q286" s="192"/>
      <c r="R286" s="193">
        <v>0</v>
      </c>
      <c r="S286" s="194"/>
      <c r="T286" s="194">
        <v>0</v>
      </c>
      <c r="U286" s="234">
        <f t="shared" si="20"/>
        <v>6</v>
      </c>
      <c r="V286" s="235">
        <f>LOOKUP(B286,'peso entidad'!$B$5:$B$49,'peso entidad'!$E$5:$E$49)</f>
        <v>0</v>
      </c>
      <c r="W286" s="235">
        <f t="shared" si="21"/>
        <v>6</v>
      </c>
      <c r="X286" s="235">
        <f>VLOOKUP(D286,'peso proy'!E69:G434,3,FALSE)</f>
        <v>0</v>
      </c>
      <c r="Y286" s="235">
        <f t="shared" si="22"/>
        <v>6</v>
      </c>
      <c r="Z286" s="236">
        <f t="shared" si="23"/>
        <v>6</v>
      </c>
      <c r="AA286" s="228">
        <f t="shared" si="24"/>
        <v>0</v>
      </c>
      <c r="AB286" s="227">
        <v>280</v>
      </c>
    </row>
    <row r="287" spans="1:28" s="171" customFormat="1" ht="39" customHeight="1">
      <c r="A287" s="183" t="s">
        <v>459</v>
      </c>
      <c r="B287" s="183" t="s">
        <v>386</v>
      </c>
      <c r="C287" s="245">
        <v>353</v>
      </c>
      <c r="D287" s="246" t="s">
        <v>490</v>
      </c>
      <c r="E287" s="247">
        <v>7593034888</v>
      </c>
      <c r="F287" s="174"/>
      <c r="G287" s="174"/>
      <c r="H287" s="174">
        <v>1</v>
      </c>
      <c r="I287" s="188"/>
      <c r="J287" s="188"/>
      <c r="K287" s="188"/>
      <c r="L287" s="188">
        <v>0</v>
      </c>
      <c r="M287" s="189"/>
      <c r="N287" s="189">
        <v>2</v>
      </c>
      <c r="O287" s="190">
        <v>3</v>
      </c>
      <c r="P287" s="191"/>
      <c r="Q287" s="192"/>
      <c r="R287" s="193">
        <v>0</v>
      </c>
      <c r="S287" s="194"/>
      <c r="T287" s="194">
        <v>0</v>
      </c>
      <c r="U287" s="234">
        <f t="shared" si="20"/>
        <v>6</v>
      </c>
      <c r="V287" s="235">
        <f>LOOKUP(B287,'peso entidad'!$B$5:$B$49,'peso entidad'!$E$5:$E$49)</f>
        <v>0</v>
      </c>
      <c r="W287" s="235">
        <f t="shared" si="21"/>
        <v>6</v>
      </c>
      <c r="X287" s="235">
        <f>VLOOKUP(D287,'peso proy'!E356:G721,3,FALSE)</f>
        <v>0</v>
      </c>
      <c r="Y287" s="235">
        <f t="shared" si="22"/>
        <v>6</v>
      </c>
      <c r="Z287" s="236">
        <f t="shared" si="23"/>
        <v>6</v>
      </c>
      <c r="AA287" s="228">
        <f t="shared" si="24"/>
        <v>0</v>
      </c>
      <c r="AB287" s="227">
        <v>281</v>
      </c>
    </row>
    <row r="288" spans="1:28" s="171" customFormat="1" ht="39" customHeight="1">
      <c r="A288" s="183" t="s">
        <v>463</v>
      </c>
      <c r="B288" s="183" t="s">
        <v>371</v>
      </c>
      <c r="C288" s="245">
        <v>388</v>
      </c>
      <c r="D288" s="246" t="s">
        <v>5</v>
      </c>
      <c r="E288" s="247">
        <v>301269020</v>
      </c>
      <c r="F288" s="174"/>
      <c r="G288" s="174"/>
      <c r="H288" s="174">
        <v>1</v>
      </c>
      <c r="I288" s="188"/>
      <c r="J288" s="188"/>
      <c r="K288" s="188"/>
      <c r="L288" s="188">
        <v>0</v>
      </c>
      <c r="M288" s="189"/>
      <c r="N288" s="189">
        <v>2</v>
      </c>
      <c r="O288" s="190">
        <v>3</v>
      </c>
      <c r="P288" s="191"/>
      <c r="Q288" s="192"/>
      <c r="R288" s="193">
        <v>0</v>
      </c>
      <c r="S288" s="194"/>
      <c r="T288" s="194">
        <v>0</v>
      </c>
      <c r="U288" s="234">
        <f t="shared" si="20"/>
        <v>6</v>
      </c>
      <c r="V288" s="235">
        <f>LOOKUP(B288,'peso entidad'!$B$5:$B$49,'peso entidad'!$E$5:$E$49)</f>
        <v>1</v>
      </c>
      <c r="W288" s="235">
        <f t="shared" si="21"/>
        <v>7</v>
      </c>
      <c r="X288" s="235">
        <f>VLOOKUP(D288,'peso proy'!E275:G640,3,FALSE)</f>
        <v>0</v>
      </c>
      <c r="Y288" s="235">
        <f t="shared" si="22"/>
        <v>7</v>
      </c>
      <c r="Z288" s="236">
        <f t="shared" si="23"/>
        <v>6</v>
      </c>
      <c r="AA288" s="228">
        <f t="shared" si="24"/>
        <v>0</v>
      </c>
      <c r="AB288" s="227">
        <v>282</v>
      </c>
    </row>
    <row r="289" spans="1:28" s="171" customFormat="1" ht="39" customHeight="1">
      <c r="A289" s="183" t="s">
        <v>18</v>
      </c>
      <c r="B289" s="183" t="s">
        <v>363</v>
      </c>
      <c r="C289" s="245">
        <v>429</v>
      </c>
      <c r="D289" s="246" t="s">
        <v>437</v>
      </c>
      <c r="E289" s="247">
        <v>15544799512</v>
      </c>
      <c r="F289" s="174"/>
      <c r="G289" s="174"/>
      <c r="H289" s="174">
        <v>1</v>
      </c>
      <c r="I289" s="188"/>
      <c r="J289" s="188"/>
      <c r="K289" s="188"/>
      <c r="L289" s="188">
        <v>0</v>
      </c>
      <c r="M289" s="189"/>
      <c r="N289" s="189">
        <v>2</v>
      </c>
      <c r="O289" s="190">
        <v>3</v>
      </c>
      <c r="P289" s="191"/>
      <c r="Q289" s="192"/>
      <c r="R289" s="193">
        <v>0</v>
      </c>
      <c r="S289" s="194"/>
      <c r="T289" s="194">
        <v>0</v>
      </c>
      <c r="U289" s="234">
        <f t="shared" si="20"/>
        <v>6</v>
      </c>
      <c r="V289" s="235">
        <f>LOOKUP(B289,'peso entidad'!$B$5:$B$49,'peso entidad'!$E$5:$E$49)</f>
        <v>1</v>
      </c>
      <c r="W289" s="235">
        <f t="shared" si="21"/>
        <v>7</v>
      </c>
      <c r="X289" s="235">
        <f>VLOOKUP(D289,'peso proy'!E187:G552,3,FALSE)</f>
        <v>0</v>
      </c>
      <c r="Y289" s="235">
        <f t="shared" si="22"/>
        <v>7</v>
      </c>
      <c r="Z289" s="236">
        <f t="shared" si="23"/>
        <v>6</v>
      </c>
      <c r="AA289" s="228">
        <f t="shared" si="24"/>
        <v>0</v>
      </c>
      <c r="AB289" s="227">
        <v>283</v>
      </c>
    </row>
    <row r="290" spans="1:28" s="171" customFormat="1" ht="39" customHeight="1">
      <c r="A290" s="183" t="s">
        <v>29</v>
      </c>
      <c r="B290" s="183" t="s">
        <v>362</v>
      </c>
      <c r="C290" s="245">
        <v>475</v>
      </c>
      <c r="D290" s="246" t="s">
        <v>437</v>
      </c>
      <c r="E290" s="247">
        <v>386699500</v>
      </c>
      <c r="F290" s="174"/>
      <c r="G290" s="174"/>
      <c r="H290" s="174">
        <v>1</v>
      </c>
      <c r="I290" s="188"/>
      <c r="J290" s="188"/>
      <c r="K290" s="188"/>
      <c r="L290" s="188">
        <v>0</v>
      </c>
      <c r="M290" s="189"/>
      <c r="N290" s="189">
        <v>2</v>
      </c>
      <c r="O290" s="190">
        <v>3</v>
      </c>
      <c r="P290" s="191"/>
      <c r="Q290" s="192"/>
      <c r="R290" s="193">
        <v>0</v>
      </c>
      <c r="S290" s="194"/>
      <c r="T290" s="194">
        <v>0</v>
      </c>
      <c r="U290" s="234">
        <f t="shared" si="20"/>
        <v>6</v>
      </c>
      <c r="V290" s="235">
        <f>LOOKUP(B290,'peso entidad'!$B$5:$B$49,'peso entidad'!$E$5:$E$49)</f>
        <v>0</v>
      </c>
      <c r="W290" s="235">
        <f t="shared" si="21"/>
        <v>6</v>
      </c>
      <c r="X290" s="235">
        <f>VLOOKUP(D290,'peso proy'!E183:G548,3,FALSE)</f>
        <v>0</v>
      </c>
      <c r="Y290" s="235">
        <f t="shared" si="22"/>
        <v>6</v>
      </c>
      <c r="Z290" s="236">
        <f t="shared" si="23"/>
        <v>6</v>
      </c>
      <c r="AA290" s="228">
        <f t="shared" si="24"/>
        <v>0</v>
      </c>
      <c r="AB290" s="227">
        <v>284</v>
      </c>
    </row>
    <row r="291" spans="1:28" s="171" customFormat="1" ht="39" customHeight="1">
      <c r="A291" s="183" t="s">
        <v>477</v>
      </c>
      <c r="B291" s="183" t="s">
        <v>368</v>
      </c>
      <c r="C291" s="245">
        <v>483</v>
      </c>
      <c r="D291" s="246" t="s">
        <v>31</v>
      </c>
      <c r="E291" s="247">
        <v>10085000000</v>
      </c>
      <c r="F291" s="174"/>
      <c r="G291" s="174"/>
      <c r="H291" s="174">
        <v>1</v>
      </c>
      <c r="I291" s="188"/>
      <c r="J291" s="188"/>
      <c r="K291" s="188"/>
      <c r="L291" s="188">
        <v>0</v>
      </c>
      <c r="M291" s="189"/>
      <c r="N291" s="189">
        <v>2</v>
      </c>
      <c r="O291" s="190">
        <v>3</v>
      </c>
      <c r="P291" s="191"/>
      <c r="Q291" s="192"/>
      <c r="R291" s="193">
        <v>0</v>
      </c>
      <c r="S291" s="194"/>
      <c r="T291" s="194">
        <v>0</v>
      </c>
      <c r="U291" s="234">
        <f t="shared" si="20"/>
        <v>6</v>
      </c>
      <c r="V291" s="235">
        <f>LOOKUP(B291,'peso entidad'!$B$5:$B$49,'peso entidad'!$E$5:$E$49)</f>
        <v>1</v>
      </c>
      <c r="W291" s="235">
        <f t="shared" si="21"/>
        <v>7</v>
      </c>
      <c r="X291" s="235">
        <f>VLOOKUP(D291,'peso proy'!E209:G574,3,FALSE)</f>
        <v>0</v>
      </c>
      <c r="Y291" s="235">
        <f t="shared" si="22"/>
        <v>7</v>
      </c>
      <c r="Z291" s="236">
        <f t="shared" si="23"/>
        <v>6</v>
      </c>
      <c r="AA291" s="228">
        <f t="shared" si="24"/>
        <v>0</v>
      </c>
      <c r="AB291" s="227">
        <v>285</v>
      </c>
    </row>
    <row r="292" spans="1:28" s="171" customFormat="1" ht="39" customHeight="1">
      <c r="A292" s="183" t="s">
        <v>471</v>
      </c>
      <c r="B292" s="183" t="s">
        <v>378</v>
      </c>
      <c r="C292" s="245">
        <v>581</v>
      </c>
      <c r="D292" s="246" t="s">
        <v>40</v>
      </c>
      <c r="E292" s="247">
        <v>12022474000</v>
      </c>
      <c r="F292" s="174"/>
      <c r="G292" s="174"/>
      <c r="H292" s="174">
        <v>1</v>
      </c>
      <c r="I292" s="188"/>
      <c r="J292" s="188"/>
      <c r="K292" s="188"/>
      <c r="L292" s="188">
        <v>0</v>
      </c>
      <c r="M292" s="189"/>
      <c r="N292" s="189">
        <v>2</v>
      </c>
      <c r="O292" s="190">
        <v>3</v>
      </c>
      <c r="P292" s="191"/>
      <c r="Q292" s="192"/>
      <c r="R292" s="193">
        <v>0</v>
      </c>
      <c r="S292" s="194"/>
      <c r="T292" s="194">
        <v>0</v>
      </c>
      <c r="U292" s="234">
        <f t="shared" si="20"/>
        <v>6</v>
      </c>
      <c r="V292" s="235">
        <f>LOOKUP(B292,'peso entidad'!$B$5:$B$49,'peso entidad'!$E$5:$E$49)</f>
        <v>0</v>
      </c>
      <c r="W292" s="235">
        <f t="shared" si="21"/>
        <v>6</v>
      </c>
      <c r="X292" s="235">
        <f>VLOOKUP(D292,'peso proy'!E221:G586,3,FALSE)</f>
        <v>0</v>
      </c>
      <c r="Y292" s="235">
        <f t="shared" si="22"/>
        <v>6</v>
      </c>
      <c r="Z292" s="236">
        <f t="shared" si="23"/>
        <v>6</v>
      </c>
      <c r="AA292" s="228">
        <f t="shared" si="24"/>
        <v>0</v>
      </c>
      <c r="AB292" s="227">
        <v>286</v>
      </c>
    </row>
    <row r="293" spans="1:28" s="171" customFormat="1" ht="39" customHeight="1">
      <c r="A293" s="183" t="s">
        <v>13</v>
      </c>
      <c r="B293" s="183" t="s">
        <v>373</v>
      </c>
      <c r="C293" s="245">
        <v>611</v>
      </c>
      <c r="D293" s="246" t="s">
        <v>437</v>
      </c>
      <c r="E293" s="247">
        <v>14662328904</v>
      </c>
      <c r="F293" s="174"/>
      <c r="G293" s="174"/>
      <c r="H293" s="174">
        <v>1</v>
      </c>
      <c r="I293" s="188"/>
      <c r="J293" s="188"/>
      <c r="K293" s="188"/>
      <c r="L293" s="188">
        <v>0</v>
      </c>
      <c r="M293" s="189"/>
      <c r="N293" s="189">
        <v>2</v>
      </c>
      <c r="O293" s="190">
        <v>3</v>
      </c>
      <c r="P293" s="191"/>
      <c r="Q293" s="192"/>
      <c r="R293" s="193">
        <v>0</v>
      </c>
      <c r="S293" s="194"/>
      <c r="T293" s="194">
        <v>0</v>
      </c>
      <c r="U293" s="234">
        <f t="shared" si="20"/>
        <v>6</v>
      </c>
      <c r="V293" s="235">
        <f>LOOKUP(B293,'peso entidad'!$B$5:$B$49,'peso entidad'!$E$5:$E$49)</f>
        <v>0</v>
      </c>
      <c r="W293" s="235">
        <f t="shared" si="21"/>
        <v>6</v>
      </c>
      <c r="X293" s="235">
        <f>VLOOKUP(D293,'peso proy'!E185:G550,3,FALSE)</f>
        <v>0</v>
      </c>
      <c r="Y293" s="235">
        <f t="shared" si="22"/>
        <v>6</v>
      </c>
      <c r="Z293" s="236">
        <f t="shared" si="23"/>
        <v>6</v>
      </c>
      <c r="AA293" s="228">
        <f t="shared" si="24"/>
        <v>0</v>
      </c>
      <c r="AB293" s="227">
        <v>287</v>
      </c>
    </row>
    <row r="294" spans="1:28" s="171" customFormat="1" ht="39" customHeight="1">
      <c r="A294" s="183" t="s">
        <v>477</v>
      </c>
      <c r="B294" s="183" t="s">
        <v>368</v>
      </c>
      <c r="C294" s="245">
        <v>655</v>
      </c>
      <c r="D294" s="246" t="s">
        <v>49</v>
      </c>
      <c r="E294" s="247">
        <v>3600000000</v>
      </c>
      <c r="F294" s="174"/>
      <c r="G294" s="174"/>
      <c r="H294" s="174">
        <v>1</v>
      </c>
      <c r="I294" s="188"/>
      <c r="J294" s="188"/>
      <c r="K294" s="188"/>
      <c r="L294" s="188">
        <v>0</v>
      </c>
      <c r="M294" s="189"/>
      <c r="N294" s="189">
        <v>2</v>
      </c>
      <c r="O294" s="190">
        <v>3</v>
      </c>
      <c r="P294" s="191"/>
      <c r="Q294" s="192"/>
      <c r="R294" s="193">
        <v>0</v>
      </c>
      <c r="S294" s="194"/>
      <c r="T294" s="194">
        <v>0</v>
      </c>
      <c r="U294" s="234">
        <f t="shared" si="20"/>
        <v>6</v>
      </c>
      <c r="V294" s="235">
        <f>LOOKUP(B294,'peso entidad'!$B$5:$B$49,'peso entidad'!$E$5:$E$49)</f>
        <v>1</v>
      </c>
      <c r="W294" s="235">
        <f t="shared" si="21"/>
        <v>7</v>
      </c>
      <c r="X294" s="235">
        <f>VLOOKUP(D294,'peso proy'!E238:G603,3,FALSE)</f>
        <v>0</v>
      </c>
      <c r="Y294" s="235">
        <f t="shared" si="22"/>
        <v>7</v>
      </c>
      <c r="Z294" s="236">
        <f t="shared" si="23"/>
        <v>6</v>
      </c>
      <c r="AA294" s="228">
        <f t="shared" si="24"/>
        <v>0</v>
      </c>
      <c r="AB294" s="227">
        <v>288</v>
      </c>
    </row>
    <row r="295" spans="1:28" s="171" customFormat="1" ht="39" customHeight="1">
      <c r="A295" s="183" t="s">
        <v>477</v>
      </c>
      <c r="B295" s="183" t="s">
        <v>368</v>
      </c>
      <c r="C295" s="245">
        <v>687</v>
      </c>
      <c r="D295" s="246" t="s">
        <v>56</v>
      </c>
      <c r="E295" s="247">
        <v>1677417552</v>
      </c>
      <c r="F295" s="174"/>
      <c r="G295" s="174"/>
      <c r="H295" s="174">
        <v>1</v>
      </c>
      <c r="I295" s="188"/>
      <c r="J295" s="188"/>
      <c r="K295" s="188"/>
      <c r="L295" s="188">
        <v>0</v>
      </c>
      <c r="M295" s="189"/>
      <c r="N295" s="189">
        <v>2</v>
      </c>
      <c r="O295" s="190">
        <v>3</v>
      </c>
      <c r="P295" s="191"/>
      <c r="Q295" s="192"/>
      <c r="R295" s="193">
        <v>0</v>
      </c>
      <c r="S295" s="194"/>
      <c r="T295" s="194">
        <v>0</v>
      </c>
      <c r="U295" s="234">
        <f t="shared" si="20"/>
        <v>6</v>
      </c>
      <c r="V295" s="235">
        <f>LOOKUP(B295,'peso entidad'!$B$5:$B$49,'peso entidad'!$E$5:$E$49)</f>
        <v>1</v>
      </c>
      <c r="W295" s="235">
        <f t="shared" si="21"/>
        <v>7</v>
      </c>
      <c r="X295" s="235">
        <f>VLOOKUP(D295,'peso proy'!E154:G519,3,FALSE)</f>
        <v>0</v>
      </c>
      <c r="Y295" s="235">
        <f t="shared" si="22"/>
        <v>7</v>
      </c>
      <c r="Z295" s="236">
        <f t="shared" si="23"/>
        <v>6</v>
      </c>
      <c r="AA295" s="228">
        <f t="shared" si="24"/>
        <v>0</v>
      </c>
      <c r="AB295" s="227">
        <v>289</v>
      </c>
    </row>
    <row r="296" spans="1:28" s="171" customFormat="1" ht="39" customHeight="1">
      <c r="A296" s="183" t="s">
        <v>85</v>
      </c>
      <c r="B296" s="183" t="s">
        <v>347</v>
      </c>
      <c r="C296" s="245">
        <v>711</v>
      </c>
      <c r="D296" s="246" t="s">
        <v>86</v>
      </c>
      <c r="E296" s="247">
        <v>495669000</v>
      </c>
      <c r="F296" s="174"/>
      <c r="G296" s="174"/>
      <c r="H296" s="174">
        <v>1</v>
      </c>
      <c r="I296" s="188"/>
      <c r="J296" s="188"/>
      <c r="K296" s="188"/>
      <c r="L296" s="188">
        <v>0</v>
      </c>
      <c r="M296" s="189"/>
      <c r="N296" s="189">
        <v>2</v>
      </c>
      <c r="O296" s="190">
        <v>3</v>
      </c>
      <c r="P296" s="191"/>
      <c r="Q296" s="192"/>
      <c r="R296" s="193">
        <v>0</v>
      </c>
      <c r="S296" s="194"/>
      <c r="T296" s="194">
        <v>0</v>
      </c>
      <c r="U296" s="234">
        <f t="shared" si="20"/>
        <v>6</v>
      </c>
      <c r="V296" s="235">
        <f>LOOKUP(B296,'peso entidad'!$B$5:$B$49,'peso entidad'!$E$5:$E$49)</f>
        <v>0</v>
      </c>
      <c r="W296" s="235">
        <f t="shared" si="21"/>
        <v>6</v>
      </c>
      <c r="X296" s="235">
        <f>VLOOKUP(D296,'peso proy'!E62:G427,3,FALSE)</f>
        <v>0</v>
      </c>
      <c r="Y296" s="235">
        <f t="shared" si="22"/>
        <v>6</v>
      </c>
      <c r="Z296" s="236">
        <f t="shared" si="23"/>
        <v>6</v>
      </c>
      <c r="AA296" s="228">
        <f t="shared" si="24"/>
        <v>0</v>
      </c>
      <c r="AB296" s="227">
        <v>290</v>
      </c>
    </row>
    <row r="297" spans="1:28" s="171" customFormat="1" ht="39" customHeight="1">
      <c r="A297" s="183" t="s">
        <v>87</v>
      </c>
      <c r="B297" s="183" t="s">
        <v>369</v>
      </c>
      <c r="C297" s="245">
        <v>712</v>
      </c>
      <c r="D297" s="246" t="s">
        <v>427</v>
      </c>
      <c r="E297" s="253">
        <v>4279366485</v>
      </c>
      <c r="F297" s="174"/>
      <c r="G297" s="174"/>
      <c r="H297" s="174">
        <v>1</v>
      </c>
      <c r="I297" s="188"/>
      <c r="J297" s="188"/>
      <c r="K297" s="188"/>
      <c r="L297" s="188">
        <v>0</v>
      </c>
      <c r="M297" s="189"/>
      <c r="N297" s="189">
        <v>2</v>
      </c>
      <c r="O297" s="190">
        <v>3</v>
      </c>
      <c r="P297" s="191"/>
      <c r="Q297" s="192"/>
      <c r="R297" s="193">
        <v>0</v>
      </c>
      <c r="S297" s="194"/>
      <c r="T297" s="194">
        <v>0</v>
      </c>
      <c r="U297" s="234">
        <f t="shared" si="20"/>
        <v>6</v>
      </c>
      <c r="V297" s="235">
        <f>LOOKUP(B297,'peso entidad'!$B$5:$B$49,'peso entidad'!$E$5:$E$49)</f>
        <v>0</v>
      </c>
      <c r="W297" s="235">
        <f t="shared" si="21"/>
        <v>6</v>
      </c>
      <c r="X297" s="235">
        <f>VLOOKUP(D297,'peso proy'!E355:G720,3,FALSE)</f>
        <v>0</v>
      </c>
      <c r="Y297" s="235">
        <f t="shared" si="22"/>
        <v>6</v>
      </c>
      <c r="Z297" s="236">
        <f t="shared" si="23"/>
        <v>6</v>
      </c>
      <c r="AA297" s="228">
        <f t="shared" si="24"/>
        <v>0</v>
      </c>
      <c r="AB297" s="227">
        <v>291</v>
      </c>
    </row>
    <row r="298" spans="1:237" s="171" customFormat="1" ht="39" customHeight="1">
      <c r="A298" s="183" t="s">
        <v>22</v>
      </c>
      <c r="B298" s="183" t="s">
        <v>370</v>
      </c>
      <c r="C298" s="245">
        <v>733</v>
      </c>
      <c r="D298" s="246" t="s">
        <v>220</v>
      </c>
      <c r="E298" s="247">
        <v>997035965</v>
      </c>
      <c r="F298" s="174"/>
      <c r="G298" s="174"/>
      <c r="H298" s="174">
        <v>1</v>
      </c>
      <c r="I298" s="188"/>
      <c r="J298" s="188"/>
      <c r="K298" s="188"/>
      <c r="L298" s="188"/>
      <c r="M298" s="189"/>
      <c r="N298" s="189">
        <v>2</v>
      </c>
      <c r="O298" s="190">
        <v>3</v>
      </c>
      <c r="P298" s="191"/>
      <c r="Q298" s="192"/>
      <c r="R298" s="193">
        <v>0</v>
      </c>
      <c r="S298" s="194"/>
      <c r="T298" s="194">
        <v>0</v>
      </c>
      <c r="U298" s="234">
        <f t="shared" si="20"/>
        <v>6</v>
      </c>
      <c r="V298" s="235">
        <f>LOOKUP(B298,'peso entidad'!$B$5:$B$49,'peso entidad'!$E$5:$E$49)</f>
        <v>0</v>
      </c>
      <c r="W298" s="235">
        <f t="shared" si="21"/>
        <v>6</v>
      </c>
      <c r="X298" s="235">
        <f>VLOOKUP(D298,'peso proy'!E202:G567,3,FALSE)</f>
        <v>0</v>
      </c>
      <c r="Y298" s="235">
        <f t="shared" si="22"/>
        <v>6</v>
      </c>
      <c r="Z298" s="236">
        <f t="shared" si="23"/>
        <v>6</v>
      </c>
      <c r="AA298" s="228">
        <f t="shared" si="24"/>
        <v>0</v>
      </c>
      <c r="AB298" s="227">
        <v>292</v>
      </c>
      <c r="AC298" s="226"/>
      <c r="AD298" s="183"/>
      <c r="AE298" s="183"/>
      <c r="AF298" s="183"/>
      <c r="AG298" s="183"/>
      <c r="AH298" s="183"/>
      <c r="AI298" s="184"/>
      <c r="AJ298" s="185"/>
      <c r="AK298" s="184"/>
      <c r="AL298" s="185"/>
      <c r="AM298" s="184"/>
      <c r="AN298" s="183"/>
      <c r="AO298" s="183"/>
      <c r="AP298" s="185"/>
      <c r="AQ298" s="186"/>
      <c r="AR298" s="201"/>
      <c r="AS298" s="182"/>
      <c r="AT298" s="183"/>
      <c r="AU298" s="183"/>
      <c r="AV298" s="183"/>
      <c r="AW298" s="183"/>
      <c r="AX298" s="183"/>
      <c r="AY298" s="184"/>
      <c r="AZ298" s="185"/>
      <c r="BA298" s="184"/>
      <c r="BB298" s="185"/>
      <c r="BC298" s="184"/>
      <c r="BD298" s="183"/>
      <c r="BE298" s="183"/>
      <c r="BF298" s="185"/>
      <c r="BG298" s="186"/>
      <c r="BH298" s="201"/>
      <c r="BI298" s="182"/>
      <c r="BJ298" s="183"/>
      <c r="BK298" s="183"/>
      <c r="BL298" s="183"/>
      <c r="BM298" s="183"/>
      <c r="BN298" s="183"/>
      <c r="BO298" s="184"/>
      <c r="BP298" s="185"/>
      <c r="BQ298" s="184"/>
      <c r="BR298" s="185"/>
      <c r="BS298" s="184"/>
      <c r="BT298" s="183"/>
      <c r="BU298" s="183"/>
      <c r="BV298" s="185"/>
      <c r="BW298" s="186"/>
      <c r="BX298" s="201"/>
      <c r="BY298" s="182"/>
      <c r="BZ298" s="183"/>
      <c r="CA298" s="183"/>
      <c r="CB298" s="183"/>
      <c r="CC298" s="183"/>
      <c r="CD298" s="183"/>
      <c r="CE298" s="184"/>
      <c r="CF298" s="185"/>
      <c r="CG298" s="184"/>
      <c r="CH298" s="185"/>
      <c r="CI298" s="184"/>
      <c r="CJ298" s="183"/>
      <c r="CK298" s="183"/>
      <c r="CL298" s="185"/>
      <c r="CM298" s="186"/>
      <c r="CN298" s="201"/>
      <c r="CO298" s="182"/>
      <c r="CP298" s="183"/>
      <c r="CQ298" s="183"/>
      <c r="CR298" s="183"/>
      <c r="CS298" s="183"/>
      <c r="CT298" s="183"/>
      <c r="CU298" s="184"/>
      <c r="CV298" s="185"/>
      <c r="CW298" s="184"/>
      <c r="CX298" s="185"/>
      <c r="CY298" s="184"/>
      <c r="CZ298" s="183"/>
      <c r="DA298" s="183"/>
      <c r="DB298" s="185"/>
      <c r="DC298" s="186"/>
      <c r="DD298" s="201"/>
      <c r="DE298" s="182"/>
      <c r="DF298" s="183"/>
      <c r="DG298" s="183"/>
      <c r="DH298" s="183"/>
      <c r="DI298" s="183"/>
      <c r="DJ298" s="183"/>
      <c r="DK298" s="184"/>
      <c r="DL298" s="185"/>
      <c r="DM298" s="184"/>
      <c r="DN298" s="185"/>
      <c r="DO298" s="184"/>
      <c r="DP298" s="183"/>
      <c r="DQ298" s="183"/>
      <c r="DR298" s="185"/>
      <c r="DS298" s="186"/>
      <c r="DT298" s="201"/>
      <c r="DU298" s="182"/>
      <c r="DV298" s="183"/>
      <c r="DW298" s="183"/>
      <c r="DX298" s="183"/>
      <c r="DY298" s="183"/>
      <c r="DZ298" s="183"/>
      <c r="EA298" s="184"/>
      <c r="EB298" s="185"/>
      <c r="EC298" s="184"/>
      <c r="ED298" s="185"/>
      <c r="EE298" s="184"/>
      <c r="EF298" s="183"/>
      <c r="EG298" s="183"/>
      <c r="EH298" s="185"/>
      <c r="EI298" s="186"/>
      <c r="EJ298" s="201"/>
      <c r="EK298" s="182"/>
      <c r="EL298" s="183"/>
      <c r="EM298" s="183"/>
      <c r="EN298" s="183"/>
      <c r="EO298" s="183"/>
      <c r="EP298" s="183"/>
      <c r="EQ298" s="184"/>
      <c r="ER298" s="185"/>
      <c r="ES298" s="184"/>
      <c r="ET298" s="185"/>
      <c r="EU298" s="184"/>
      <c r="EV298" s="183"/>
      <c r="EW298" s="183"/>
      <c r="EX298" s="185"/>
      <c r="EY298" s="186"/>
      <c r="EZ298" s="201"/>
      <c r="FA298" s="182"/>
      <c r="FB298" s="183"/>
      <c r="FC298" s="183"/>
      <c r="FD298" s="183"/>
      <c r="FE298" s="183"/>
      <c r="FF298" s="183"/>
      <c r="FG298" s="184"/>
      <c r="FH298" s="185"/>
      <c r="FI298" s="184"/>
      <c r="FJ298" s="185"/>
      <c r="FK298" s="184"/>
      <c r="FL298" s="183"/>
      <c r="FM298" s="183"/>
      <c r="FN298" s="185"/>
      <c r="FO298" s="186"/>
      <c r="FP298" s="201"/>
      <c r="FQ298" s="182"/>
      <c r="FR298" s="183"/>
      <c r="FS298" s="183"/>
      <c r="FT298" s="183"/>
      <c r="FU298" s="183"/>
      <c r="FV298" s="183"/>
      <c r="FW298" s="184"/>
      <c r="FX298" s="185"/>
      <c r="FY298" s="184"/>
      <c r="FZ298" s="185"/>
      <c r="GA298" s="184"/>
      <c r="GB298" s="183"/>
      <c r="GC298" s="183"/>
      <c r="GD298" s="185"/>
      <c r="GE298" s="186"/>
      <c r="GF298" s="201"/>
      <c r="GG298" s="182"/>
      <c r="GH298" s="183"/>
      <c r="GI298" s="183"/>
      <c r="GJ298" s="183"/>
      <c r="GK298" s="183"/>
      <c r="GL298" s="183"/>
      <c r="GM298" s="184"/>
      <c r="GN298" s="185"/>
      <c r="GO298" s="184"/>
      <c r="GP298" s="185"/>
      <c r="GQ298" s="184"/>
      <c r="GR298" s="183"/>
      <c r="GS298" s="183"/>
      <c r="GT298" s="185"/>
      <c r="GU298" s="186"/>
      <c r="GV298" s="201"/>
      <c r="GW298" s="182"/>
      <c r="GX298" s="183"/>
      <c r="GY298" s="183"/>
      <c r="GZ298" s="183"/>
      <c r="HA298" s="183"/>
      <c r="HB298" s="183"/>
      <c r="HC298" s="184"/>
      <c r="HD298" s="185"/>
      <c r="HE298" s="184"/>
      <c r="HF298" s="185"/>
      <c r="HG298" s="184"/>
      <c r="HH298" s="183"/>
      <c r="HI298" s="183"/>
      <c r="HJ298" s="185"/>
      <c r="HK298" s="186"/>
      <c r="HL298" s="201"/>
      <c r="HM298" s="182"/>
      <c r="HN298" s="183"/>
      <c r="HO298" s="183"/>
      <c r="HP298" s="183"/>
      <c r="HQ298" s="183"/>
      <c r="HR298" s="183"/>
      <c r="HS298" s="184"/>
      <c r="HT298" s="185"/>
      <c r="HU298" s="184"/>
      <c r="HV298" s="185"/>
      <c r="HW298" s="184"/>
      <c r="HX298" s="183"/>
      <c r="HY298" s="183"/>
      <c r="HZ298" s="185"/>
      <c r="IA298" s="186"/>
      <c r="IB298" s="201"/>
      <c r="IC298" s="182"/>
    </row>
    <row r="299" spans="1:28" s="171" customFormat="1" ht="39" customHeight="1">
      <c r="A299" s="183" t="s">
        <v>257</v>
      </c>
      <c r="B299" s="183" t="s">
        <v>366</v>
      </c>
      <c r="C299" s="245">
        <v>777</v>
      </c>
      <c r="D299" s="246" t="s">
        <v>263</v>
      </c>
      <c r="E299" s="247">
        <v>4000000</v>
      </c>
      <c r="F299" s="174"/>
      <c r="G299" s="174"/>
      <c r="H299" s="174">
        <v>1</v>
      </c>
      <c r="I299" s="188"/>
      <c r="J299" s="188"/>
      <c r="K299" s="188"/>
      <c r="L299" s="188">
        <v>0</v>
      </c>
      <c r="M299" s="189"/>
      <c r="N299" s="189">
        <v>2</v>
      </c>
      <c r="O299" s="190">
        <v>3</v>
      </c>
      <c r="P299" s="191"/>
      <c r="Q299" s="192"/>
      <c r="R299" s="193">
        <v>0</v>
      </c>
      <c r="S299" s="194"/>
      <c r="T299" s="194">
        <v>0</v>
      </c>
      <c r="U299" s="234">
        <f t="shared" si="20"/>
        <v>6</v>
      </c>
      <c r="V299" s="235">
        <f>LOOKUP(B299,'peso entidad'!$B$5:$B$49,'peso entidad'!$E$5:$E$49)</f>
        <v>1</v>
      </c>
      <c r="W299" s="235">
        <f t="shared" si="21"/>
        <v>7</v>
      </c>
      <c r="X299" s="235">
        <f>VLOOKUP(D299,'peso proy'!E309:G674,3,FALSE)</f>
        <v>0</v>
      </c>
      <c r="Y299" s="235">
        <f t="shared" si="22"/>
        <v>7</v>
      </c>
      <c r="Z299" s="236">
        <f t="shared" si="23"/>
        <v>6</v>
      </c>
      <c r="AA299" s="228">
        <f t="shared" si="24"/>
        <v>0</v>
      </c>
      <c r="AB299" s="227">
        <v>293</v>
      </c>
    </row>
    <row r="300" spans="1:28" s="171" customFormat="1" ht="39" customHeight="1">
      <c r="A300" s="183" t="s">
        <v>257</v>
      </c>
      <c r="B300" s="183" t="s">
        <v>366</v>
      </c>
      <c r="C300" s="245">
        <v>784</v>
      </c>
      <c r="D300" s="246" t="s">
        <v>268</v>
      </c>
      <c r="E300" s="247">
        <v>4512100000</v>
      </c>
      <c r="F300" s="174"/>
      <c r="G300" s="174"/>
      <c r="H300" s="174">
        <v>1</v>
      </c>
      <c r="I300" s="188"/>
      <c r="J300" s="188"/>
      <c r="K300" s="188"/>
      <c r="L300" s="188">
        <v>0</v>
      </c>
      <c r="M300" s="189"/>
      <c r="N300" s="189">
        <v>2</v>
      </c>
      <c r="O300" s="190">
        <v>3</v>
      </c>
      <c r="P300" s="191"/>
      <c r="Q300" s="192"/>
      <c r="R300" s="193">
        <v>0</v>
      </c>
      <c r="S300" s="194"/>
      <c r="T300" s="194">
        <v>0</v>
      </c>
      <c r="U300" s="234">
        <f t="shared" si="20"/>
        <v>6</v>
      </c>
      <c r="V300" s="235">
        <f>LOOKUP(B300,'peso entidad'!$B$5:$B$49,'peso entidad'!$E$5:$E$49)</f>
        <v>1</v>
      </c>
      <c r="W300" s="235">
        <f t="shared" si="21"/>
        <v>7</v>
      </c>
      <c r="X300" s="235">
        <f>VLOOKUP(D300,'peso proy'!E157:G522,3,FALSE)</f>
        <v>0</v>
      </c>
      <c r="Y300" s="235">
        <f t="shared" si="22"/>
        <v>7</v>
      </c>
      <c r="Z300" s="236">
        <f t="shared" si="23"/>
        <v>6</v>
      </c>
      <c r="AA300" s="228">
        <f t="shared" si="24"/>
        <v>0</v>
      </c>
      <c r="AB300" s="227">
        <v>294</v>
      </c>
    </row>
    <row r="301" spans="1:28" s="171" customFormat="1" ht="39" customHeight="1">
      <c r="A301" s="183" t="s">
        <v>80</v>
      </c>
      <c r="B301" s="183" t="s">
        <v>361</v>
      </c>
      <c r="C301" s="245">
        <v>862</v>
      </c>
      <c r="D301" s="246" t="s">
        <v>332</v>
      </c>
      <c r="E301" s="247">
        <v>500000000</v>
      </c>
      <c r="F301" s="174"/>
      <c r="G301" s="174"/>
      <c r="H301" s="174">
        <v>1</v>
      </c>
      <c r="I301" s="188"/>
      <c r="J301" s="188"/>
      <c r="K301" s="188"/>
      <c r="L301" s="188">
        <v>0</v>
      </c>
      <c r="M301" s="189"/>
      <c r="N301" s="189">
        <v>2</v>
      </c>
      <c r="O301" s="190">
        <v>3</v>
      </c>
      <c r="P301" s="191"/>
      <c r="Q301" s="192"/>
      <c r="R301" s="193">
        <v>0</v>
      </c>
      <c r="S301" s="194"/>
      <c r="T301" s="194">
        <v>0</v>
      </c>
      <c r="U301" s="234">
        <f t="shared" si="20"/>
        <v>6</v>
      </c>
      <c r="V301" s="235">
        <f>LOOKUP(B301,'peso entidad'!$B$5:$B$49,'peso entidad'!$E$5:$E$49)</f>
        <v>1</v>
      </c>
      <c r="W301" s="235">
        <f t="shared" si="21"/>
        <v>7</v>
      </c>
      <c r="X301" s="235">
        <f>VLOOKUP(D301,'peso proy'!E47:G412,3,FALSE)</f>
        <v>0</v>
      </c>
      <c r="Y301" s="235">
        <f t="shared" si="22"/>
        <v>7</v>
      </c>
      <c r="Z301" s="236">
        <f t="shared" si="23"/>
        <v>6</v>
      </c>
      <c r="AA301" s="228">
        <f t="shared" si="24"/>
        <v>0</v>
      </c>
      <c r="AB301" s="227">
        <v>295</v>
      </c>
    </row>
    <row r="302" spans="1:28" s="171" customFormat="1" ht="39" customHeight="1">
      <c r="A302" s="183" t="s">
        <v>463</v>
      </c>
      <c r="B302" s="183" t="s">
        <v>371</v>
      </c>
      <c r="C302" s="245">
        <v>4150</v>
      </c>
      <c r="D302" s="246" t="s">
        <v>177</v>
      </c>
      <c r="E302" s="247">
        <v>23220750000</v>
      </c>
      <c r="F302" s="174"/>
      <c r="G302" s="174"/>
      <c r="H302" s="174">
        <v>1</v>
      </c>
      <c r="I302" s="188"/>
      <c r="J302" s="188"/>
      <c r="K302" s="188"/>
      <c r="L302" s="188">
        <v>0</v>
      </c>
      <c r="M302" s="189"/>
      <c r="N302" s="189">
        <v>2</v>
      </c>
      <c r="O302" s="190">
        <v>3</v>
      </c>
      <c r="P302" s="191"/>
      <c r="Q302" s="192"/>
      <c r="R302" s="193">
        <v>0</v>
      </c>
      <c r="S302" s="194"/>
      <c r="T302" s="194">
        <v>0</v>
      </c>
      <c r="U302" s="234">
        <f t="shared" si="20"/>
        <v>6</v>
      </c>
      <c r="V302" s="235">
        <f>LOOKUP(B302,'peso entidad'!$B$5:$B$49,'peso entidad'!$E$5:$E$49)</f>
        <v>1</v>
      </c>
      <c r="W302" s="235">
        <f t="shared" si="21"/>
        <v>7</v>
      </c>
      <c r="X302" s="235">
        <f>VLOOKUP(D302,'peso proy'!E126:G491,3,FALSE)</f>
        <v>0</v>
      </c>
      <c r="Y302" s="235">
        <f t="shared" si="22"/>
        <v>7</v>
      </c>
      <c r="Z302" s="236">
        <f t="shared" si="23"/>
        <v>6</v>
      </c>
      <c r="AA302" s="228">
        <f t="shared" si="24"/>
        <v>0</v>
      </c>
      <c r="AB302" s="227">
        <v>296</v>
      </c>
    </row>
    <row r="303" spans="1:28" s="171" customFormat="1" ht="39" customHeight="1">
      <c r="A303" s="183" t="s">
        <v>477</v>
      </c>
      <c r="B303" s="183" t="s">
        <v>368</v>
      </c>
      <c r="C303" s="245">
        <v>6036</v>
      </c>
      <c r="D303" s="246" t="s">
        <v>179</v>
      </c>
      <c r="E303" s="247">
        <v>8449868732</v>
      </c>
      <c r="F303" s="174"/>
      <c r="G303" s="174"/>
      <c r="H303" s="174">
        <v>1</v>
      </c>
      <c r="I303" s="188"/>
      <c r="J303" s="188"/>
      <c r="K303" s="188"/>
      <c r="L303" s="188">
        <v>0</v>
      </c>
      <c r="M303" s="189"/>
      <c r="N303" s="189">
        <v>2</v>
      </c>
      <c r="O303" s="190">
        <v>3</v>
      </c>
      <c r="P303" s="191"/>
      <c r="Q303" s="192"/>
      <c r="R303" s="193">
        <v>0</v>
      </c>
      <c r="S303" s="194"/>
      <c r="T303" s="194">
        <v>0</v>
      </c>
      <c r="U303" s="234">
        <f t="shared" si="20"/>
        <v>6</v>
      </c>
      <c r="V303" s="235">
        <f>LOOKUP(B303,'peso entidad'!$B$5:$B$49,'peso entidad'!$E$5:$E$49)</f>
        <v>1</v>
      </c>
      <c r="W303" s="235">
        <f t="shared" si="21"/>
        <v>7</v>
      </c>
      <c r="X303" s="235">
        <f>VLOOKUP(D303,'peso proy'!E79:G444,3,FALSE)</f>
        <v>0</v>
      </c>
      <c r="Y303" s="235">
        <f t="shared" si="22"/>
        <v>7</v>
      </c>
      <c r="Z303" s="236">
        <f t="shared" si="23"/>
        <v>6</v>
      </c>
      <c r="AA303" s="228">
        <f t="shared" si="24"/>
        <v>0</v>
      </c>
      <c r="AB303" s="227">
        <v>297</v>
      </c>
    </row>
    <row r="304" spans="1:28" s="171" customFormat="1" ht="39" customHeight="1">
      <c r="A304" s="183" t="s">
        <v>215</v>
      </c>
      <c r="B304" s="183" t="s">
        <v>359</v>
      </c>
      <c r="C304" s="245">
        <v>7240</v>
      </c>
      <c r="D304" s="246" t="s">
        <v>186</v>
      </c>
      <c r="E304" s="247">
        <v>10969269037</v>
      </c>
      <c r="F304" s="174"/>
      <c r="G304" s="174"/>
      <c r="H304" s="174">
        <v>1</v>
      </c>
      <c r="I304" s="188"/>
      <c r="J304" s="188"/>
      <c r="K304" s="188"/>
      <c r="L304" s="188">
        <v>0</v>
      </c>
      <c r="M304" s="189"/>
      <c r="N304" s="189">
        <v>2</v>
      </c>
      <c r="O304" s="190">
        <v>3</v>
      </c>
      <c r="P304" s="191"/>
      <c r="Q304" s="192"/>
      <c r="R304" s="193">
        <v>0</v>
      </c>
      <c r="S304" s="194"/>
      <c r="T304" s="194">
        <v>0</v>
      </c>
      <c r="U304" s="234">
        <f t="shared" si="20"/>
        <v>6</v>
      </c>
      <c r="V304" s="235">
        <f>LOOKUP(B304,'peso entidad'!$B$5:$B$49,'peso entidad'!$E$5:$E$49)</f>
        <v>0</v>
      </c>
      <c r="W304" s="235">
        <f t="shared" si="21"/>
        <v>6</v>
      </c>
      <c r="X304" s="235">
        <f>VLOOKUP(D304,'peso proy'!E37:G402,3,FALSE)</f>
        <v>0</v>
      </c>
      <c r="Y304" s="235">
        <f t="shared" si="22"/>
        <v>6</v>
      </c>
      <c r="Z304" s="236">
        <f t="shared" si="23"/>
        <v>6</v>
      </c>
      <c r="AA304" s="228">
        <f t="shared" si="24"/>
        <v>0</v>
      </c>
      <c r="AB304" s="227">
        <v>298</v>
      </c>
    </row>
    <row r="305" spans="1:28" s="171" customFormat="1" ht="36" customHeight="1">
      <c r="A305" s="183" t="s">
        <v>477</v>
      </c>
      <c r="B305" s="183" t="s">
        <v>368</v>
      </c>
      <c r="C305" s="245">
        <v>7379</v>
      </c>
      <c r="D305" s="246" t="s">
        <v>195</v>
      </c>
      <c r="E305" s="247">
        <v>12859000000</v>
      </c>
      <c r="F305" s="174"/>
      <c r="G305" s="174"/>
      <c r="H305" s="174">
        <v>1</v>
      </c>
      <c r="I305" s="188"/>
      <c r="J305" s="188"/>
      <c r="K305" s="188"/>
      <c r="L305" s="188">
        <v>0</v>
      </c>
      <c r="M305" s="189"/>
      <c r="N305" s="189">
        <v>2</v>
      </c>
      <c r="O305" s="190">
        <v>3</v>
      </c>
      <c r="P305" s="191"/>
      <c r="Q305" s="192"/>
      <c r="R305" s="193">
        <v>0</v>
      </c>
      <c r="S305" s="194"/>
      <c r="T305" s="194">
        <v>0</v>
      </c>
      <c r="U305" s="234">
        <f t="shared" si="20"/>
        <v>6</v>
      </c>
      <c r="V305" s="235">
        <f>LOOKUP(B305,'peso entidad'!$B$5:$B$49,'peso entidad'!$E$5:$E$49)</f>
        <v>1</v>
      </c>
      <c r="W305" s="235">
        <f t="shared" si="21"/>
        <v>7</v>
      </c>
      <c r="X305" s="235">
        <f>VLOOKUP(D305,'peso proy'!E30:G395,3,FALSE)</f>
        <v>0</v>
      </c>
      <c r="Y305" s="235">
        <f t="shared" si="22"/>
        <v>7</v>
      </c>
      <c r="Z305" s="236">
        <f t="shared" si="23"/>
        <v>6</v>
      </c>
      <c r="AA305" s="228">
        <f t="shared" si="24"/>
        <v>0</v>
      </c>
      <c r="AB305" s="227">
        <v>299</v>
      </c>
    </row>
    <row r="306" spans="1:28" s="171" customFormat="1" ht="39" customHeight="1">
      <c r="A306" s="183" t="s">
        <v>461</v>
      </c>
      <c r="B306" s="183" t="s">
        <v>352</v>
      </c>
      <c r="C306" s="245">
        <v>168</v>
      </c>
      <c r="D306" s="245" t="s">
        <v>462</v>
      </c>
      <c r="E306" s="252">
        <v>0</v>
      </c>
      <c r="F306" s="174"/>
      <c r="G306" s="174"/>
      <c r="H306" s="174">
        <v>1</v>
      </c>
      <c r="I306" s="188"/>
      <c r="J306" s="188"/>
      <c r="K306" s="188">
        <v>1</v>
      </c>
      <c r="L306" s="188"/>
      <c r="M306" s="189"/>
      <c r="N306" s="189"/>
      <c r="O306" s="190">
        <v>3</v>
      </c>
      <c r="P306" s="191"/>
      <c r="Q306" s="192"/>
      <c r="R306" s="193">
        <v>0</v>
      </c>
      <c r="S306" s="194">
        <v>1</v>
      </c>
      <c r="T306" s="194"/>
      <c r="U306" s="234">
        <f t="shared" si="20"/>
        <v>6</v>
      </c>
      <c r="V306" s="235">
        <f>LOOKUP(B306,'peso entidad'!$B$5:$B$49,'peso entidad'!$E$5:$E$49)</f>
        <v>5</v>
      </c>
      <c r="W306" s="235">
        <f t="shared" si="21"/>
        <v>11</v>
      </c>
      <c r="X306" s="235">
        <f>VLOOKUP(D306,'peso proy'!E233:G598,3,FALSE)</f>
        <v>0</v>
      </c>
      <c r="Y306" s="235">
        <f t="shared" si="22"/>
        <v>9</v>
      </c>
      <c r="Z306" s="236">
        <f t="shared" si="23"/>
        <v>6</v>
      </c>
      <c r="AA306" s="228">
        <f t="shared" si="24"/>
        <v>0</v>
      </c>
      <c r="AB306" s="227">
        <v>300</v>
      </c>
    </row>
    <row r="307" spans="1:28" s="171" customFormat="1" ht="39" customHeight="1">
      <c r="A307" s="183" t="s">
        <v>471</v>
      </c>
      <c r="B307" s="183" t="s">
        <v>378</v>
      </c>
      <c r="C307" s="245">
        <v>226</v>
      </c>
      <c r="D307" s="246" t="s">
        <v>472</v>
      </c>
      <c r="E307" s="247">
        <v>4229314162</v>
      </c>
      <c r="F307" s="174"/>
      <c r="G307" s="174"/>
      <c r="H307" s="174">
        <v>1</v>
      </c>
      <c r="I307" s="188"/>
      <c r="J307" s="188"/>
      <c r="K307" s="188"/>
      <c r="L307" s="188">
        <v>0</v>
      </c>
      <c r="M307" s="189"/>
      <c r="N307" s="189">
        <v>2</v>
      </c>
      <c r="O307" s="190">
        <v>3</v>
      </c>
      <c r="P307" s="191"/>
      <c r="Q307" s="192"/>
      <c r="R307" s="193">
        <v>0</v>
      </c>
      <c r="S307" s="194"/>
      <c r="T307" s="194">
        <v>0</v>
      </c>
      <c r="U307" s="234">
        <f t="shared" si="20"/>
        <v>6</v>
      </c>
      <c r="V307" s="235">
        <f>LOOKUP(B307,'peso entidad'!$B$5:$B$49,'peso entidad'!$E$5:$E$49)</f>
        <v>0</v>
      </c>
      <c r="W307" s="235">
        <f t="shared" si="21"/>
        <v>6</v>
      </c>
      <c r="X307" s="235">
        <f>VLOOKUP(D307,'peso proy'!E285:G650,3,FALSE)</f>
        <v>0</v>
      </c>
      <c r="Y307" s="235">
        <f t="shared" si="22"/>
        <v>6</v>
      </c>
      <c r="Z307" s="236">
        <f t="shared" si="23"/>
        <v>6</v>
      </c>
      <c r="AA307" s="228">
        <f t="shared" si="24"/>
        <v>0</v>
      </c>
      <c r="AB307" s="227">
        <v>301</v>
      </c>
    </row>
    <row r="308" spans="1:28" s="171" customFormat="1" ht="39" customHeight="1">
      <c r="A308" s="183" t="s">
        <v>477</v>
      </c>
      <c r="B308" s="183" t="s">
        <v>368</v>
      </c>
      <c r="C308" s="245">
        <v>484</v>
      </c>
      <c r="D308" s="246" t="s">
        <v>32</v>
      </c>
      <c r="E308" s="247">
        <v>2417629000</v>
      </c>
      <c r="F308" s="174"/>
      <c r="G308" s="174"/>
      <c r="H308" s="174">
        <v>1</v>
      </c>
      <c r="I308" s="188"/>
      <c r="J308" s="188"/>
      <c r="K308" s="188"/>
      <c r="L308" s="188">
        <v>0</v>
      </c>
      <c r="M308" s="189"/>
      <c r="N308" s="189">
        <v>2</v>
      </c>
      <c r="O308" s="190">
        <v>3</v>
      </c>
      <c r="P308" s="191"/>
      <c r="Q308" s="192"/>
      <c r="R308" s="193">
        <v>0</v>
      </c>
      <c r="S308" s="194"/>
      <c r="T308" s="194">
        <v>0</v>
      </c>
      <c r="U308" s="234">
        <f t="shared" si="20"/>
        <v>6</v>
      </c>
      <c r="V308" s="235">
        <f>LOOKUP(B308,'peso entidad'!$B$5:$B$49,'peso entidad'!$E$5:$E$49)</f>
        <v>1</v>
      </c>
      <c r="W308" s="235">
        <f t="shared" si="21"/>
        <v>7</v>
      </c>
      <c r="X308" s="235">
        <f>VLOOKUP(D308,'peso proy'!E351:G716,3,FALSE)</f>
        <v>0</v>
      </c>
      <c r="Y308" s="235">
        <f t="shared" si="22"/>
        <v>7</v>
      </c>
      <c r="Z308" s="236">
        <f t="shared" si="23"/>
        <v>6</v>
      </c>
      <c r="AA308" s="228">
        <f t="shared" si="24"/>
        <v>0</v>
      </c>
      <c r="AB308" s="227">
        <v>302</v>
      </c>
    </row>
    <row r="309" spans="1:28" s="171" customFormat="1" ht="39" customHeight="1">
      <c r="A309" s="183" t="s">
        <v>18</v>
      </c>
      <c r="B309" s="183" t="s">
        <v>363</v>
      </c>
      <c r="C309" s="245">
        <v>690</v>
      </c>
      <c r="D309" s="246" t="s">
        <v>59</v>
      </c>
      <c r="E309" s="247">
        <v>12991646331</v>
      </c>
      <c r="F309" s="174"/>
      <c r="G309" s="174"/>
      <c r="H309" s="174">
        <v>1</v>
      </c>
      <c r="I309" s="188"/>
      <c r="J309" s="188"/>
      <c r="K309" s="188"/>
      <c r="L309" s="188">
        <v>0</v>
      </c>
      <c r="M309" s="189"/>
      <c r="N309" s="189">
        <v>2</v>
      </c>
      <c r="O309" s="190">
        <v>3</v>
      </c>
      <c r="P309" s="191"/>
      <c r="Q309" s="192"/>
      <c r="R309" s="193">
        <v>0</v>
      </c>
      <c r="S309" s="194"/>
      <c r="T309" s="194">
        <v>0</v>
      </c>
      <c r="U309" s="234">
        <f t="shared" si="20"/>
        <v>6</v>
      </c>
      <c r="V309" s="235">
        <f>LOOKUP(B309,'peso entidad'!$B$5:$B$49,'peso entidad'!$E$5:$E$49)</f>
        <v>1</v>
      </c>
      <c r="W309" s="235">
        <f t="shared" si="21"/>
        <v>7</v>
      </c>
      <c r="X309" s="235">
        <f>VLOOKUP(D309,'peso proy'!E63:G428,3,FALSE)</f>
        <v>0</v>
      </c>
      <c r="Y309" s="235">
        <f t="shared" si="22"/>
        <v>7</v>
      </c>
      <c r="Z309" s="236">
        <f t="shared" si="23"/>
        <v>6</v>
      </c>
      <c r="AA309" s="228">
        <f t="shared" si="24"/>
        <v>0</v>
      </c>
      <c r="AB309" s="227">
        <v>303</v>
      </c>
    </row>
    <row r="310" spans="1:28" s="171" customFormat="1" ht="39" customHeight="1">
      <c r="A310" s="183" t="s">
        <v>63</v>
      </c>
      <c r="B310" s="183" t="s">
        <v>382</v>
      </c>
      <c r="C310" s="245">
        <v>697</v>
      </c>
      <c r="D310" s="246" t="s">
        <v>69</v>
      </c>
      <c r="E310" s="247">
        <v>3984200000</v>
      </c>
      <c r="F310" s="174"/>
      <c r="G310" s="174"/>
      <c r="H310" s="174">
        <v>1</v>
      </c>
      <c r="I310" s="188"/>
      <c r="J310" s="188"/>
      <c r="K310" s="188"/>
      <c r="L310" s="188">
        <v>0</v>
      </c>
      <c r="M310" s="189"/>
      <c r="N310" s="189">
        <v>2</v>
      </c>
      <c r="O310" s="190">
        <v>3</v>
      </c>
      <c r="P310" s="191"/>
      <c r="Q310" s="192"/>
      <c r="R310" s="193">
        <v>0</v>
      </c>
      <c r="S310" s="194"/>
      <c r="T310" s="194">
        <v>0</v>
      </c>
      <c r="U310" s="234">
        <f t="shared" si="20"/>
        <v>6</v>
      </c>
      <c r="V310" s="235">
        <f>LOOKUP(B310,'peso entidad'!$B$5:$B$49,'peso entidad'!$E$5:$E$49)</f>
        <v>0</v>
      </c>
      <c r="W310" s="235">
        <f t="shared" si="21"/>
        <v>6</v>
      </c>
      <c r="X310" s="235">
        <f>VLOOKUP(D310,'peso proy'!E107:G472,3,FALSE)</f>
        <v>0</v>
      </c>
      <c r="Y310" s="235">
        <f t="shared" si="22"/>
        <v>6</v>
      </c>
      <c r="Z310" s="236">
        <f t="shared" si="23"/>
        <v>6</v>
      </c>
      <c r="AA310" s="228">
        <f t="shared" si="24"/>
        <v>0</v>
      </c>
      <c r="AB310" s="227">
        <v>304</v>
      </c>
    </row>
    <row r="311" spans="1:28" s="171" customFormat="1" ht="39" customHeight="1">
      <c r="A311" s="183" t="s">
        <v>61</v>
      </c>
      <c r="B311" s="183" t="s">
        <v>350</v>
      </c>
      <c r="C311" s="245">
        <v>744</v>
      </c>
      <c r="D311" s="246" t="s">
        <v>231</v>
      </c>
      <c r="E311" s="247">
        <v>1107698933</v>
      </c>
      <c r="F311" s="174"/>
      <c r="G311" s="174"/>
      <c r="H311" s="174">
        <v>1</v>
      </c>
      <c r="I311" s="188"/>
      <c r="J311" s="188"/>
      <c r="K311" s="188"/>
      <c r="L311" s="188">
        <v>0</v>
      </c>
      <c r="M311" s="189"/>
      <c r="N311" s="189">
        <v>2</v>
      </c>
      <c r="O311" s="190">
        <v>3</v>
      </c>
      <c r="P311" s="191"/>
      <c r="Q311" s="192"/>
      <c r="R311" s="193">
        <v>0</v>
      </c>
      <c r="S311" s="194"/>
      <c r="T311" s="194">
        <v>0</v>
      </c>
      <c r="U311" s="234">
        <f t="shared" si="20"/>
        <v>6</v>
      </c>
      <c r="V311" s="235">
        <f>LOOKUP(B311,'peso entidad'!$B$5:$B$49,'peso entidad'!$E$5:$E$49)</f>
        <v>0</v>
      </c>
      <c r="W311" s="235">
        <f t="shared" si="21"/>
        <v>6</v>
      </c>
      <c r="X311" s="235">
        <f>VLOOKUP(D311,'peso proy'!E174:G539,3,FALSE)</f>
        <v>0</v>
      </c>
      <c r="Y311" s="235">
        <f t="shared" si="22"/>
        <v>6</v>
      </c>
      <c r="Z311" s="236">
        <f t="shared" si="23"/>
        <v>6</v>
      </c>
      <c r="AA311" s="228">
        <f t="shared" si="24"/>
        <v>0</v>
      </c>
      <c r="AB311" s="227">
        <v>305</v>
      </c>
    </row>
    <row r="312" spans="1:28" s="171" customFormat="1" ht="39" customHeight="1">
      <c r="A312" s="183" t="s">
        <v>254</v>
      </c>
      <c r="B312" s="183" t="s">
        <v>344</v>
      </c>
      <c r="C312" s="245">
        <v>770</v>
      </c>
      <c r="D312" s="246" t="s">
        <v>255</v>
      </c>
      <c r="E312" s="247">
        <v>2920000000</v>
      </c>
      <c r="F312" s="174"/>
      <c r="G312" s="174"/>
      <c r="H312" s="174">
        <v>1</v>
      </c>
      <c r="I312" s="188"/>
      <c r="J312" s="188"/>
      <c r="K312" s="188"/>
      <c r="L312" s="188">
        <v>0</v>
      </c>
      <c r="M312" s="189"/>
      <c r="N312" s="189">
        <v>2</v>
      </c>
      <c r="O312" s="190">
        <v>3</v>
      </c>
      <c r="P312" s="191"/>
      <c r="Q312" s="192"/>
      <c r="R312" s="193">
        <v>0</v>
      </c>
      <c r="S312" s="194"/>
      <c r="T312" s="194">
        <v>0</v>
      </c>
      <c r="U312" s="234">
        <f t="shared" si="20"/>
        <v>6</v>
      </c>
      <c r="V312" s="235">
        <f>LOOKUP(B312,'peso entidad'!$B$5:$B$49,'peso entidad'!$E$5:$E$49)</f>
        <v>0</v>
      </c>
      <c r="W312" s="235">
        <f t="shared" si="21"/>
        <v>6</v>
      </c>
      <c r="X312" s="235">
        <f>VLOOKUP(D312,'peso proy'!E96:G461,3,FALSE)</f>
        <v>0</v>
      </c>
      <c r="Y312" s="235">
        <f t="shared" si="22"/>
        <v>6</v>
      </c>
      <c r="Z312" s="236">
        <f t="shared" si="23"/>
        <v>6</v>
      </c>
      <c r="AA312" s="228">
        <f t="shared" si="24"/>
        <v>0</v>
      </c>
      <c r="AB312" s="227">
        <v>306</v>
      </c>
    </row>
    <row r="313" spans="1:28" s="171" customFormat="1" ht="39" customHeight="1">
      <c r="A313" s="183" t="s">
        <v>215</v>
      </c>
      <c r="B313" s="183" t="s">
        <v>359</v>
      </c>
      <c r="C313" s="245">
        <v>785</v>
      </c>
      <c r="D313" s="246" t="s">
        <v>269</v>
      </c>
      <c r="E313" s="247">
        <v>15302530000</v>
      </c>
      <c r="F313" s="174"/>
      <c r="G313" s="174"/>
      <c r="H313" s="174">
        <v>1</v>
      </c>
      <c r="I313" s="188"/>
      <c r="J313" s="188"/>
      <c r="K313" s="188"/>
      <c r="L313" s="188">
        <v>0</v>
      </c>
      <c r="M313" s="189"/>
      <c r="N313" s="189">
        <v>2</v>
      </c>
      <c r="O313" s="190">
        <v>3</v>
      </c>
      <c r="P313" s="191"/>
      <c r="Q313" s="192"/>
      <c r="R313" s="193">
        <v>0</v>
      </c>
      <c r="S313" s="194"/>
      <c r="T313" s="194">
        <v>0</v>
      </c>
      <c r="U313" s="234">
        <f t="shared" si="20"/>
        <v>6</v>
      </c>
      <c r="V313" s="235">
        <f>LOOKUP(B313,'peso entidad'!$B$5:$B$49,'peso entidad'!$E$5:$E$49)</f>
        <v>0</v>
      </c>
      <c r="W313" s="235">
        <f t="shared" si="21"/>
        <v>6</v>
      </c>
      <c r="X313" s="235">
        <f>VLOOKUP(D313,'peso proy'!E288:G653,3,FALSE)</f>
        <v>0</v>
      </c>
      <c r="Y313" s="235">
        <f t="shared" si="22"/>
        <v>6</v>
      </c>
      <c r="Z313" s="236">
        <f t="shared" si="23"/>
        <v>6</v>
      </c>
      <c r="AA313" s="228">
        <f t="shared" si="24"/>
        <v>0</v>
      </c>
      <c r="AB313" s="227">
        <v>307</v>
      </c>
    </row>
    <row r="314" spans="1:28" s="171" customFormat="1" ht="39" customHeight="1">
      <c r="A314" s="183" t="s">
        <v>469</v>
      </c>
      <c r="B314" s="183" t="s">
        <v>374</v>
      </c>
      <c r="C314" s="245">
        <v>786</v>
      </c>
      <c r="D314" s="246" t="s">
        <v>270</v>
      </c>
      <c r="E314" s="247">
        <v>4437085878</v>
      </c>
      <c r="F314" s="174"/>
      <c r="G314" s="174"/>
      <c r="H314" s="174">
        <v>1</v>
      </c>
      <c r="I314" s="188"/>
      <c r="J314" s="188"/>
      <c r="K314" s="188"/>
      <c r="L314" s="188">
        <v>0</v>
      </c>
      <c r="M314" s="189"/>
      <c r="N314" s="189">
        <v>2</v>
      </c>
      <c r="O314" s="190">
        <v>3</v>
      </c>
      <c r="P314" s="191"/>
      <c r="Q314" s="192"/>
      <c r="R314" s="193">
        <v>0</v>
      </c>
      <c r="S314" s="194"/>
      <c r="T314" s="194">
        <v>0</v>
      </c>
      <c r="U314" s="234">
        <f t="shared" si="20"/>
        <v>6</v>
      </c>
      <c r="V314" s="235">
        <f>LOOKUP(B314,'peso entidad'!$B$5:$B$49,'peso entidad'!$E$5:$E$49)</f>
        <v>0</v>
      </c>
      <c r="W314" s="235">
        <f t="shared" si="21"/>
        <v>6</v>
      </c>
      <c r="X314" s="235">
        <f>VLOOKUP(D314,'peso proy'!E83:G448,3,FALSE)</f>
        <v>0</v>
      </c>
      <c r="Y314" s="235">
        <f t="shared" si="22"/>
        <v>6</v>
      </c>
      <c r="Z314" s="236">
        <f t="shared" si="23"/>
        <v>6</v>
      </c>
      <c r="AA314" s="228">
        <f t="shared" si="24"/>
        <v>0</v>
      </c>
      <c r="AB314" s="227">
        <v>308</v>
      </c>
    </row>
    <row r="315" spans="1:28" s="171" customFormat="1" ht="39" customHeight="1">
      <c r="A315" s="183" t="s">
        <v>469</v>
      </c>
      <c r="B315" s="183" t="s">
        <v>374</v>
      </c>
      <c r="C315" s="245">
        <v>791</v>
      </c>
      <c r="D315" s="246" t="s">
        <v>275</v>
      </c>
      <c r="E315" s="247">
        <v>16463729470</v>
      </c>
      <c r="F315" s="174"/>
      <c r="G315" s="174"/>
      <c r="H315" s="174">
        <v>1</v>
      </c>
      <c r="I315" s="188"/>
      <c r="J315" s="188"/>
      <c r="K315" s="188"/>
      <c r="L315" s="188">
        <v>0</v>
      </c>
      <c r="M315" s="189"/>
      <c r="N315" s="189">
        <v>2</v>
      </c>
      <c r="O315" s="190">
        <v>3</v>
      </c>
      <c r="P315" s="191"/>
      <c r="Q315" s="192"/>
      <c r="R315" s="193">
        <v>0</v>
      </c>
      <c r="S315" s="194"/>
      <c r="T315" s="194">
        <v>0</v>
      </c>
      <c r="U315" s="234">
        <f t="shared" si="20"/>
        <v>6</v>
      </c>
      <c r="V315" s="235">
        <f>LOOKUP(B315,'peso entidad'!$B$5:$B$49,'peso entidad'!$E$5:$E$49)</f>
        <v>0</v>
      </c>
      <c r="W315" s="235">
        <f t="shared" si="21"/>
        <v>6</v>
      </c>
      <c r="X315" s="235">
        <f>VLOOKUP(D315,'peso proy'!E198:G563,3,FALSE)</f>
        <v>0</v>
      </c>
      <c r="Y315" s="235">
        <f t="shared" si="22"/>
        <v>6</v>
      </c>
      <c r="Z315" s="236">
        <f t="shared" si="23"/>
        <v>6</v>
      </c>
      <c r="AA315" s="228">
        <f t="shared" si="24"/>
        <v>0</v>
      </c>
      <c r="AB315" s="227">
        <v>309</v>
      </c>
    </row>
    <row r="316" spans="1:28" s="171" customFormat="1" ht="39" customHeight="1">
      <c r="A316" s="183" t="s">
        <v>80</v>
      </c>
      <c r="B316" s="183" t="s">
        <v>361</v>
      </c>
      <c r="C316" s="245">
        <v>841</v>
      </c>
      <c r="D316" s="246" t="s">
        <v>323</v>
      </c>
      <c r="E316" s="247">
        <v>20000000</v>
      </c>
      <c r="F316" s="174"/>
      <c r="G316" s="174"/>
      <c r="H316" s="174">
        <v>1</v>
      </c>
      <c r="I316" s="188"/>
      <c r="J316" s="188"/>
      <c r="K316" s="188"/>
      <c r="L316" s="188">
        <v>0</v>
      </c>
      <c r="M316" s="189"/>
      <c r="N316" s="189">
        <v>2</v>
      </c>
      <c r="O316" s="190">
        <v>3</v>
      </c>
      <c r="P316" s="191"/>
      <c r="Q316" s="192"/>
      <c r="R316" s="193">
        <v>0</v>
      </c>
      <c r="S316" s="194"/>
      <c r="T316" s="194">
        <v>0</v>
      </c>
      <c r="U316" s="234">
        <f t="shared" si="20"/>
        <v>6</v>
      </c>
      <c r="V316" s="235">
        <f>LOOKUP(B316,'peso entidad'!$B$5:$B$49,'peso entidad'!$E$5:$E$49)</f>
        <v>1</v>
      </c>
      <c r="W316" s="235">
        <f t="shared" si="21"/>
        <v>7</v>
      </c>
      <c r="X316" s="235">
        <f>VLOOKUP(D316,'peso proy'!E290:G655,3,FALSE)</f>
        <v>0</v>
      </c>
      <c r="Y316" s="235">
        <f t="shared" si="22"/>
        <v>7</v>
      </c>
      <c r="Z316" s="236">
        <f t="shared" si="23"/>
        <v>6</v>
      </c>
      <c r="AA316" s="228">
        <f t="shared" si="24"/>
        <v>0</v>
      </c>
      <c r="AB316" s="227">
        <v>310</v>
      </c>
    </row>
    <row r="317" spans="1:28" s="171" customFormat="1" ht="39" customHeight="1">
      <c r="A317" s="183" t="s">
        <v>487</v>
      </c>
      <c r="B317" s="183" t="s">
        <v>356</v>
      </c>
      <c r="C317" s="245">
        <v>967</v>
      </c>
      <c r="D317" s="246" t="s">
        <v>171</v>
      </c>
      <c r="E317" s="247">
        <v>39573981000</v>
      </c>
      <c r="F317" s="174"/>
      <c r="G317" s="174"/>
      <c r="H317" s="174">
        <v>1</v>
      </c>
      <c r="I317" s="188"/>
      <c r="J317" s="188"/>
      <c r="K317" s="188"/>
      <c r="L317" s="188">
        <v>0</v>
      </c>
      <c r="M317" s="189">
        <v>3</v>
      </c>
      <c r="N317" s="189"/>
      <c r="O317" s="190"/>
      <c r="P317" s="191"/>
      <c r="Q317" s="192">
        <v>2</v>
      </c>
      <c r="R317" s="193">
        <v>0</v>
      </c>
      <c r="S317" s="194"/>
      <c r="T317" s="194">
        <v>0</v>
      </c>
      <c r="U317" s="234">
        <f t="shared" si="20"/>
        <v>6</v>
      </c>
      <c r="V317" s="235">
        <f>LOOKUP(B317,'peso entidad'!$B$5:$B$49,'peso entidad'!$E$5:$E$49)</f>
        <v>5</v>
      </c>
      <c r="W317" s="235">
        <f t="shared" si="21"/>
        <v>11</v>
      </c>
      <c r="X317" s="235">
        <f>VLOOKUP(D317,'peso proy'!E359:G724,3,FALSE)</f>
        <v>0</v>
      </c>
      <c r="Y317" s="235">
        <f t="shared" si="22"/>
        <v>9</v>
      </c>
      <c r="Z317" s="236">
        <f t="shared" si="23"/>
        <v>6</v>
      </c>
      <c r="AA317" s="228">
        <f t="shared" si="24"/>
        <v>0</v>
      </c>
      <c r="AB317" s="227">
        <v>311</v>
      </c>
    </row>
    <row r="318" spans="1:28" s="171" customFormat="1" ht="39" customHeight="1">
      <c r="A318" s="183" t="s">
        <v>479</v>
      </c>
      <c r="B318" s="183" t="s">
        <v>379</v>
      </c>
      <c r="C318" s="245">
        <v>601</v>
      </c>
      <c r="D318" s="246" t="s">
        <v>45</v>
      </c>
      <c r="E318" s="247">
        <f>SUBTOTAL(9,M318:M319)</f>
        <v>0</v>
      </c>
      <c r="F318" s="174"/>
      <c r="G318" s="174"/>
      <c r="H318" s="174">
        <v>1</v>
      </c>
      <c r="I318" s="188"/>
      <c r="J318" s="188">
        <v>2</v>
      </c>
      <c r="K318" s="188"/>
      <c r="L318" s="188"/>
      <c r="M318" s="189"/>
      <c r="N318" s="189"/>
      <c r="O318" s="190">
        <v>3</v>
      </c>
      <c r="P318" s="191"/>
      <c r="Q318" s="192"/>
      <c r="R318" s="193">
        <v>0</v>
      </c>
      <c r="S318" s="194"/>
      <c r="T318" s="194">
        <v>0</v>
      </c>
      <c r="U318" s="234">
        <f t="shared" si="20"/>
        <v>6</v>
      </c>
      <c r="V318" s="235">
        <f>LOOKUP(B318,'peso entidad'!$B$5:$B$49,'peso entidad'!$E$5:$E$49)</f>
        <v>0</v>
      </c>
      <c r="W318" s="235">
        <f t="shared" si="21"/>
        <v>6</v>
      </c>
      <c r="X318" s="235">
        <f>VLOOKUP(D318,'peso proy'!E104:G469,3,FALSE)</f>
        <v>0</v>
      </c>
      <c r="Y318" s="235">
        <f t="shared" si="22"/>
        <v>6</v>
      </c>
      <c r="Z318" s="236">
        <f t="shared" si="23"/>
        <v>6</v>
      </c>
      <c r="AA318" s="228">
        <f t="shared" si="24"/>
        <v>0</v>
      </c>
      <c r="AB318" s="227">
        <v>312</v>
      </c>
    </row>
    <row r="319" spans="1:28" s="171" customFormat="1" ht="39" customHeight="1">
      <c r="A319" s="183" t="s">
        <v>479</v>
      </c>
      <c r="B319" s="183" t="s">
        <v>379</v>
      </c>
      <c r="C319" s="245">
        <v>831</v>
      </c>
      <c r="D319" s="246" t="s">
        <v>314</v>
      </c>
      <c r="E319" s="247">
        <v>16036697000</v>
      </c>
      <c r="F319" s="174"/>
      <c r="G319" s="174">
        <v>4</v>
      </c>
      <c r="H319" s="174"/>
      <c r="I319" s="188"/>
      <c r="J319" s="188"/>
      <c r="K319" s="188"/>
      <c r="L319" s="188">
        <v>0</v>
      </c>
      <c r="M319" s="189"/>
      <c r="N319" s="189">
        <v>2</v>
      </c>
      <c r="O319" s="190"/>
      <c r="P319" s="191"/>
      <c r="Q319" s="192"/>
      <c r="R319" s="193">
        <v>0</v>
      </c>
      <c r="S319" s="194"/>
      <c r="T319" s="194">
        <v>0</v>
      </c>
      <c r="U319" s="234">
        <f t="shared" si="20"/>
        <v>6</v>
      </c>
      <c r="V319" s="235">
        <f>LOOKUP(B319,'peso entidad'!$B$5:$B$49,'peso entidad'!$E$5:$E$49)</f>
        <v>0</v>
      </c>
      <c r="W319" s="235">
        <f t="shared" si="21"/>
        <v>6</v>
      </c>
      <c r="X319" s="235">
        <f>VLOOKUP(D319,'peso proy'!E164:G529,3,FALSE)</f>
        <v>0</v>
      </c>
      <c r="Y319" s="235">
        <f t="shared" si="22"/>
        <v>6</v>
      </c>
      <c r="Z319" s="236">
        <f t="shared" si="23"/>
        <v>6</v>
      </c>
      <c r="AA319" s="228">
        <f t="shared" si="24"/>
        <v>0</v>
      </c>
      <c r="AB319" s="227">
        <v>313</v>
      </c>
    </row>
    <row r="320" spans="1:28" s="171" customFormat="1" ht="39" customHeight="1">
      <c r="A320" s="183" t="s">
        <v>479</v>
      </c>
      <c r="B320" s="183" t="s">
        <v>379</v>
      </c>
      <c r="C320" s="245">
        <v>838</v>
      </c>
      <c r="D320" s="246" t="s">
        <v>321</v>
      </c>
      <c r="E320" s="247">
        <v>20901000000</v>
      </c>
      <c r="F320" s="174"/>
      <c r="G320" s="174">
        <v>4</v>
      </c>
      <c r="H320" s="174"/>
      <c r="I320" s="188"/>
      <c r="J320" s="188"/>
      <c r="K320" s="188"/>
      <c r="L320" s="188">
        <v>0</v>
      </c>
      <c r="M320" s="189"/>
      <c r="N320" s="189">
        <v>2</v>
      </c>
      <c r="O320" s="190"/>
      <c r="P320" s="191"/>
      <c r="Q320" s="192"/>
      <c r="R320" s="193">
        <v>0</v>
      </c>
      <c r="S320" s="194"/>
      <c r="T320" s="194">
        <v>0</v>
      </c>
      <c r="U320" s="234">
        <f t="shared" si="20"/>
        <v>6</v>
      </c>
      <c r="V320" s="235">
        <f>LOOKUP(B320,'peso entidad'!$B$5:$B$49,'peso entidad'!$E$5:$E$49)</f>
        <v>0</v>
      </c>
      <c r="W320" s="235">
        <f t="shared" si="21"/>
        <v>6</v>
      </c>
      <c r="X320" s="235">
        <f>VLOOKUP(D320,'peso proy'!E121:G486,3,FALSE)</f>
        <v>0</v>
      </c>
      <c r="Y320" s="235">
        <f t="shared" si="22"/>
        <v>6</v>
      </c>
      <c r="Z320" s="236">
        <f t="shared" si="23"/>
        <v>6</v>
      </c>
      <c r="AA320" s="228">
        <f t="shared" si="24"/>
        <v>0</v>
      </c>
      <c r="AB320" s="227">
        <v>314</v>
      </c>
    </row>
    <row r="321" spans="1:28" s="171" customFormat="1" ht="39" customHeight="1">
      <c r="A321" s="183" t="s">
        <v>469</v>
      </c>
      <c r="B321" s="183" t="s">
        <v>374</v>
      </c>
      <c r="C321" s="245">
        <v>926</v>
      </c>
      <c r="D321" s="246" t="s">
        <v>141</v>
      </c>
      <c r="E321" s="247">
        <v>13316290000</v>
      </c>
      <c r="F321" s="174"/>
      <c r="G321" s="174"/>
      <c r="H321" s="174">
        <v>1</v>
      </c>
      <c r="I321" s="188"/>
      <c r="J321" s="188"/>
      <c r="K321" s="188">
        <v>1</v>
      </c>
      <c r="L321" s="188"/>
      <c r="M321" s="189"/>
      <c r="N321" s="189">
        <v>2</v>
      </c>
      <c r="O321" s="190"/>
      <c r="P321" s="191"/>
      <c r="Q321" s="192"/>
      <c r="R321" s="193">
        <v>0</v>
      </c>
      <c r="S321" s="194">
        <v>2</v>
      </c>
      <c r="T321" s="194"/>
      <c r="U321" s="234">
        <f t="shared" si="20"/>
        <v>6</v>
      </c>
      <c r="V321" s="235">
        <f>LOOKUP(B321,'peso entidad'!$B$5:$B$49,'peso entidad'!$E$5:$E$49)</f>
        <v>0</v>
      </c>
      <c r="W321" s="235">
        <f t="shared" si="21"/>
        <v>6</v>
      </c>
      <c r="X321" s="235">
        <f>VLOOKUP(D321,'peso proy'!E252:G617,3,FALSE)</f>
        <v>0</v>
      </c>
      <c r="Y321" s="235">
        <f t="shared" si="22"/>
        <v>6</v>
      </c>
      <c r="Z321" s="236">
        <f t="shared" si="23"/>
        <v>6</v>
      </c>
      <c r="AA321" s="228">
        <f t="shared" si="24"/>
        <v>0</v>
      </c>
      <c r="AB321" s="227">
        <v>315</v>
      </c>
    </row>
    <row r="322" spans="1:28" s="171" customFormat="1" ht="39" customHeight="1">
      <c r="A322" s="183" t="s">
        <v>26</v>
      </c>
      <c r="B322" s="183" t="s">
        <v>380</v>
      </c>
      <c r="C322" s="245">
        <v>952</v>
      </c>
      <c r="D322" s="246" t="s">
        <v>159</v>
      </c>
      <c r="E322" s="247">
        <v>120000000</v>
      </c>
      <c r="F322" s="174"/>
      <c r="G322" s="174"/>
      <c r="H322" s="174">
        <v>1</v>
      </c>
      <c r="I322" s="188"/>
      <c r="J322" s="188">
        <v>2</v>
      </c>
      <c r="K322" s="188"/>
      <c r="L322" s="188"/>
      <c r="M322" s="189"/>
      <c r="N322" s="189"/>
      <c r="O322" s="190">
        <v>3</v>
      </c>
      <c r="P322" s="191"/>
      <c r="Q322" s="192"/>
      <c r="R322" s="193">
        <v>0</v>
      </c>
      <c r="S322" s="194"/>
      <c r="T322" s="194">
        <v>0</v>
      </c>
      <c r="U322" s="234">
        <f t="shared" si="20"/>
        <v>6</v>
      </c>
      <c r="V322" s="235">
        <f>LOOKUP(B322,'peso entidad'!$B$5:$B$49,'peso entidad'!$E$5:$E$49)</f>
        <v>0</v>
      </c>
      <c r="W322" s="235">
        <f t="shared" si="21"/>
        <v>6</v>
      </c>
      <c r="X322" s="235">
        <f>VLOOKUP(D322,'peso proy'!E369:G734,3,FALSE)</f>
        <v>0</v>
      </c>
      <c r="Y322" s="235">
        <f t="shared" si="22"/>
        <v>6</v>
      </c>
      <c r="Z322" s="236">
        <f t="shared" si="23"/>
        <v>6</v>
      </c>
      <c r="AA322" s="228">
        <f t="shared" si="24"/>
        <v>0</v>
      </c>
      <c r="AB322" s="227">
        <v>316</v>
      </c>
    </row>
    <row r="323" spans="1:28" s="171" customFormat="1" ht="39" customHeight="1">
      <c r="A323" s="183" t="s">
        <v>481</v>
      </c>
      <c r="B323" s="183" t="s">
        <v>385</v>
      </c>
      <c r="C323" s="245">
        <v>304</v>
      </c>
      <c r="D323" s="246" t="s">
        <v>482</v>
      </c>
      <c r="E323" s="247">
        <v>3489500000</v>
      </c>
      <c r="F323" s="174"/>
      <c r="G323" s="174"/>
      <c r="H323" s="174">
        <v>1</v>
      </c>
      <c r="I323" s="188"/>
      <c r="J323" s="188">
        <v>2</v>
      </c>
      <c r="K323" s="188"/>
      <c r="L323" s="188"/>
      <c r="M323" s="189"/>
      <c r="N323" s="189"/>
      <c r="O323" s="190">
        <v>3</v>
      </c>
      <c r="P323" s="191"/>
      <c r="Q323" s="192"/>
      <c r="R323" s="193">
        <v>0</v>
      </c>
      <c r="S323" s="194"/>
      <c r="T323" s="194">
        <v>0</v>
      </c>
      <c r="U323" s="234">
        <f t="shared" si="20"/>
        <v>6</v>
      </c>
      <c r="V323" s="235">
        <f>LOOKUP(B323,'peso entidad'!$B$5:$B$49,'peso entidad'!$E$5:$E$49)</f>
        <v>0</v>
      </c>
      <c r="W323" s="235">
        <f t="shared" si="21"/>
        <v>6</v>
      </c>
      <c r="X323" s="235">
        <f>VLOOKUP(D323,'peso proy'!E239:G604,3,FALSE)</f>
        <v>0</v>
      </c>
      <c r="Y323" s="235">
        <f t="shared" si="22"/>
        <v>6</v>
      </c>
      <c r="Z323" s="236">
        <f t="shared" si="23"/>
        <v>6</v>
      </c>
      <c r="AA323" s="228">
        <f t="shared" si="24"/>
        <v>0</v>
      </c>
      <c r="AB323" s="227">
        <v>317</v>
      </c>
    </row>
    <row r="324" spans="1:28" s="171" customFormat="1" ht="39" customHeight="1">
      <c r="A324" s="183" t="s">
        <v>3</v>
      </c>
      <c r="B324" s="183" t="s">
        <v>360</v>
      </c>
      <c r="C324" s="245">
        <v>383</v>
      </c>
      <c r="D324" s="246" t="s">
        <v>4</v>
      </c>
      <c r="E324" s="247">
        <v>97223726981</v>
      </c>
      <c r="F324" s="174"/>
      <c r="G324" s="174"/>
      <c r="H324" s="174">
        <v>1</v>
      </c>
      <c r="I324" s="188"/>
      <c r="J324" s="188"/>
      <c r="K324" s="188"/>
      <c r="L324" s="188">
        <v>0</v>
      </c>
      <c r="M324" s="189"/>
      <c r="N324" s="189"/>
      <c r="O324" s="190">
        <v>3</v>
      </c>
      <c r="P324" s="191"/>
      <c r="Q324" s="192"/>
      <c r="R324" s="193">
        <v>0</v>
      </c>
      <c r="S324" s="194"/>
      <c r="T324" s="194">
        <v>0</v>
      </c>
      <c r="U324" s="234">
        <f t="shared" si="20"/>
        <v>4</v>
      </c>
      <c r="V324" s="235">
        <f>LOOKUP(B324,'peso entidad'!$B$5:$B$49,'peso entidad'!$E$5:$E$49)</f>
        <v>1</v>
      </c>
      <c r="W324" s="235">
        <f t="shared" si="21"/>
        <v>5</v>
      </c>
      <c r="X324" s="235">
        <f>VLOOKUP(D324,'peso proy'!E283:G648,3,FALSE)</f>
        <v>1</v>
      </c>
      <c r="Y324" s="235">
        <f t="shared" si="22"/>
        <v>5</v>
      </c>
      <c r="Z324" s="236">
        <f t="shared" si="23"/>
        <v>5</v>
      </c>
      <c r="AA324" s="228">
        <f t="shared" si="24"/>
        <v>1</v>
      </c>
      <c r="AB324" s="227">
        <v>318</v>
      </c>
    </row>
    <row r="325" spans="1:28" s="171" customFormat="1" ht="39" customHeight="1">
      <c r="A325" s="183" t="s">
        <v>477</v>
      </c>
      <c r="B325" s="183" t="s">
        <v>368</v>
      </c>
      <c r="C325" s="245">
        <v>745</v>
      </c>
      <c r="D325" s="246" t="s">
        <v>232</v>
      </c>
      <c r="E325" s="247">
        <v>7902882448</v>
      </c>
      <c r="F325" s="174"/>
      <c r="G325" s="174"/>
      <c r="H325" s="174"/>
      <c r="I325" s="188"/>
      <c r="J325" s="188"/>
      <c r="K325" s="188"/>
      <c r="L325" s="188">
        <v>0</v>
      </c>
      <c r="M325" s="189"/>
      <c r="N325" s="189">
        <v>2</v>
      </c>
      <c r="O325" s="190">
        <v>3</v>
      </c>
      <c r="P325" s="191"/>
      <c r="Q325" s="192"/>
      <c r="R325" s="193">
        <v>0</v>
      </c>
      <c r="S325" s="194"/>
      <c r="T325" s="194">
        <v>0</v>
      </c>
      <c r="U325" s="234">
        <f t="shared" si="20"/>
        <v>5</v>
      </c>
      <c r="V325" s="235">
        <f>LOOKUP(B325,'peso entidad'!$B$5:$B$49,'peso entidad'!$E$5:$E$49)</f>
        <v>1</v>
      </c>
      <c r="W325" s="235">
        <f t="shared" si="21"/>
        <v>6</v>
      </c>
      <c r="X325" s="235">
        <f>VLOOKUP(D325,'peso proy'!E169:G534,3,FALSE)</f>
        <v>0</v>
      </c>
      <c r="Y325" s="235">
        <f t="shared" si="22"/>
        <v>6</v>
      </c>
      <c r="Z325" s="236">
        <f t="shared" si="23"/>
        <v>5</v>
      </c>
      <c r="AA325" s="228">
        <f t="shared" si="24"/>
        <v>0</v>
      </c>
      <c r="AB325" s="227">
        <v>319</v>
      </c>
    </row>
    <row r="326" spans="1:28" s="171" customFormat="1" ht="39" customHeight="1">
      <c r="A326" s="183" t="s">
        <v>479</v>
      </c>
      <c r="B326" s="183" t="s">
        <v>379</v>
      </c>
      <c r="C326" s="245">
        <v>832</v>
      </c>
      <c r="D326" s="246" t="s">
        <v>315</v>
      </c>
      <c r="E326" s="247">
        <v>8289900000</v>
      </c>
      <c r="F326" s="174"/>
      <c r="G326" s="174"/>
      <c r="H326" s="174">
        <v>1</v>
      </c>
      <c r="I326" s="188"/>
      <c r="J326" s="188"/>
      <c r="K326" s="188">
        <v>1</v>
      </c>
      <c r="L326" s="188"/>
      <c r="M326" s="189">
        <v>3</v>
      </c>
      <c r="N326" s="189"/>
      <c r="O326" s="190"/>
      <c r="P326" s="191"/>
      <c r="Q326" s="192"/>
      <c r="R326" s="193">
        <v>0</v>
      </c>
      <c r="S326" s="194"/>
      <c r="T326" s="194">
        <v>0</v>
      </c>
      <c r="U326" s="234">
        <f t="shared" si="20"/>
        <v>5</v>
      </c>
      <c r="V326" s="235">
        <f>LOOKUP(B326,'peso entidad'!$B$5:$B$49,'peso entidad'!$E$5:$E$49)</f>
        <v>0</v>
      </c>
      <c r="W326" s="235">
        <f t="shared" si="21"/>
        <v>5</v>
      </c>
      <c r="X326" s="235">
        <f>VLOOKUP(D326,'peso proy'!E297:G662,3,FALSE)</f>
        <v>0</v>
      </c>
      <c r="Y326" s="235">
        <f t="shared" si="22"/>
        <v>5</v>
      </c>
      <c r="Z326" s="236">
        <f t="shared" si="23"/>
        <v>5</v>
      </c>
      <c r="AA326" s="228">
        <f t="shared" si="24"/>
        <v>0</v>
      </c>
      <c r="AB326" s="227">
        <v>320</v>
      </c>
    </row>
    <row r="327" spans="1:28" s="171" customFormat="1" ht="39" customHeight="1">
      <c r="A327" s="183" t="s">
        <v>479</v>
      </c>
      <c r="B327" s="183" t="s">
        <v>379</v>
      </c>
      <c r="C327" s="245">
        <v>836</v>
      </c>
      <c r="D327" s="246" t="s">
        <v>319</v>
      </c>
      <c r="E327" s="247">
        <v>2461120000</v>
      </c>
      <c r="F327" s="174"/>
      <c r="G327" s="174"/>
      <c r="H327" s="174">
        <v>1</v>
      </c>
      <c r="I327" s="188"/>
      <c r="J327" s="188"/>
      <c r="K327" s="188">
        <v>1</v>
      </c>
      <c r="L327" s="188"/>
      <c r="M327" s="189">
        <v>3</v>
      </c>
      <c r="N327" s="189"/>
      <c r="O327" s="190"/>
      <c r="P327" s="191"/>
      <c r="Q327" s="192"/>
      <c r="R327" s="193">
        <v>0</v>
      </c>
      <c r="S327" s="194"/>
      <c r="T327" s="194">
        <v>0</v>
      </c>
      <c r="U327" s="234">
        <f aca="true" t="shared" si="25" ref="U327:U373">SUM(F327:T327)</f>
        <v>5</v>
      </c>
      <c r="V327" s="235">
        <f>LOOKUP(B327,'peso entidad'!$B$5:$B$49,'peso entidad'!$E$5:$E$49)</f>
        <v>0</v>
      </c>
      <c r="W327" s="235">
        <f aca="true" t="shared" si="26" ref="W327:W373">SUM(U327:V327)</f>
        <v>5</v>
      </c>
      <c r="X327" s="235">
        <f>VLOOKUP(D327,'peso proy'!E296:G661,3,FALSE)</f>
        <v>0</v>
      </c>
      <c r="Y327" s="235">
        <f aca="true" t="shared" si="27" ref="Y327:Y373">ROUNDUP(AVERAGE(V327,X327),0)+U327</f>
        <v>5</v>
      </c>
      <c r="Z327" s="236">
        <f aca="true" t="shared" si="28" ref="Z327:Z373">IF(X327=0,U327,Y327)</f>
        <v>5</v>
      </c>
      <c r="AA327" s="228">
        <f aca="true" t="shared" si="29" ref="AA327:AA373">+Z327-U327</f>
        <v>0</v>
      </c>
      <c r="AB327" s="227">
        <v>321</v>
      </c>
    </row>
    <row r="328" spans="1:28" s="171" customFormat="1" ht="39" customHeight="1">
      <c r="A328" s="183" t="s">
        <v>479</v>
      </c>
      <c r="B328" s="183" t="s">
        <v>379</v>
      </c>
      <c r="C328" s="245">
        <v>837</v>
      </c>
      <c r="D328" s="246" t="s">
        <v>320</v>
      </c>
      <c r="E328" s="247">
        <v>7449800000</v>
      </c>
      <c r="F328" s="174"/>
      <c r="G328" s="174"/>
      <c r="H328" s="174">
        <v>1</v>
      </c>
      <c r="I328" s="188"/>
      <c r="J328" s="188"/>
      <c r="K328" s="188"/>
      <c r="L328" s="188">
        <v>0</v>
      </c>
      <c r="M328" s="189"/>
      <c r="N328" s="189">
        <v>2</v>
      </c>
      <c r="O328" s="190"/>
      <c r="P328" s="191"/>
      <c r="Q328" s="192"/>
      <c r="R328" s="193">
        <v>0</v>
      </c>
      <c r="S328" s="194">
        <v>2</v>
      </c>
      <c r="T328" s="194"/>
      <c r="U328" s="234">
        <f t="shared" si="25"/>
        <v>5</v>
      </c>
      <c r="V328" s="235">
        <f>LOOKUP(B328,'peso entidad'!$B$5:$B$49,'peso entidad'!$E$5:$E$49)</f>
        <v>0</v>
      </c>
      <c r="W328" s="235">
        <f t="shared" si="26"/>
        <v>5</v>
      </c>
      <c r="X328" s="235">
        <f>VLOOKUP(D328,'peso proy'!E32:G397,3,FALSE)</f>
        <v>0</v>
      </c>
      <c r="Y328" s="235">
        <f t="shared" si="27"/>
        <v>5</v>
      </c>
      <c r="Z328" s="236">
        <f t="shared" si="28"/>
        <v>5</v>
      </c>
      <c r="AA328" s="228">
        <f t="shared" si="29"/>
        <v>0</v>
      </c>
      <c r="AB328" s="227">
        <v>322</v>
      </c>
    </row>
    <row r="329" spans="1:28" s="171" customFormat="1" ht="39" customHeight="1">
      <c r="A329" s="183" t="s">
        <v>459</v>
      </c>
      <c r="B329" s="183" t="s">
        <v>386</v>
      </c>
      <c r="C329" s="245">
        <v>364</v>
      </c>
      <c r="D329" s="246" t="s">
        <v>492</v>
      </c>
      <c r="E329" s="247">
        <v>292000000</v>
      </c>
      <c r="F329" s="174"/>
      <c r="G329" s="174"/>
      <c r="H329" s="174">
        <v>1</v>
      </c>
      <c r="I329" s="188"/>
      <c r="J329" s="188"/>
      <c r="K329" s="188">
        <v>1</v>
      </c>
      <c r="L329" s="188"/>
      <c r="M329" s="189"/>
      <c r="N329" s="189"/>
      <c r="O329" s="190">
        <v>3</v>
      </c>
      <c r="P329" s="191"/>
      <c r="Q329" s="192"/>
      <c r="R329" s="193">
        <v>0</v>
      </c>
      <c r="S329" s="194"/>
      <c r="T329" s="194">
        <v>0</v>
      </c>
      <c r="U329" s="234">
        <f t="shared" si="25"/>
        <v>5</v>
      </c>
      <c r="V329" s="235">
        <f>LOOKUP(B329,'peso entidad'!$B$5:$B$49,'peso entidad'!$E$5:$E$49)</f>
        <v>0</v>
      </c>
      <c r="W329" s="235">
        <f t="shared" si="26"/>
        <v>5</v>
      </c>
      <c r="X329" s="235">
        <f>VLOOKUP(D329,'peso proy'!E74:G439,3,FALSE)</f>
        <v>0</v>
      </c>
      <c r="Y329" s="235">
        <f t="shared" si="27"/>
        <v>5</v>
      </c>
      <c r="Z329" s="236">
        <f t="shared" si="28"/>
        <v>5</v>
      </c>
      <c r="AA329" s="228">
        <f t="shared" si="29"/>
        <v>0</v>
      </c>
      <c r="AB329" s="227">
        <v>323</v>
      </c>
    </row>
    <row r="330" spans="1:28" s="171" customFormat="1" ht="39" customHeight="1">
      <c r="A330" s="183" t="s">
        <v>18</v>
      </c>
      <c r="B330" s="183" t="s">
        <v>363</v>
      </c>
      <c r="C330" s="245">
        <v>775</v>
      </c>
      <c r="D330" s="246" t="s">
        <v>261</v>
      </c>
      <c r="E330" s="247">
        <v>9941000000</v>
      </c>
      <c r="F330" s="174"/>
      <c r="G330" s="174"/>
      <c r="H330" s="174">
        <v>1</v>
      </c>
      <c r="I330" s="188"/>
      <c r="J330" s="188"/>
      <c r="K330" s="188">
        <v>1</v>
      </c>
      <c r="L330" s="188"/>
      <c r="M330" s="189"/>
      <c r="N330" s="189"/>
      <c r="O330" s="190">
        <v>3</v>
      </c>
      <c r="P330" s="191"/>
      <c r="Q330" s="192"/>
      <c r="R330" s="193">
        <v>0</v>
      </c>
      <c r="S330" s="194"/>
      <c r="T330" s="194">
        <v>0</v>
      </c>
      <c r="U330" s="234">
        <f t="shared" si="25"/>
        <v>5</v>
      </c>
      <c r="V330" s="235">
        <f>LOOKUP(B330,'peso entidad'!$B$5:$B$49,'peso entidad'!$E$5:$E$49)</f>
        <v>1</v>
      </c>
      <c r="W330" s="235">
        <f t="shared" si="26"/>
        <v>6</v>
      </c>
      <c r="X330" s="235">
        <f>VLOOKUP(D330,'peso proy'!E291:G656,3,FALSE)</f>
        <v>0</v>
      </c>
      <c r="Y330" s="235">
        <f t="shared" si="27"/>
        <v>6</v>
      </c>
      <c r="Z330" s="236">
        <f t="shared" si="28"/>
        <v>5</v>
      </c>
      <c r="AA330" s="228">
        <f t="shared" si="29"/>
        <v>0</v>
      </c>
      <c r="AB330" s="227">
        <v>324</v>
      </c>
    </row>
    <row r="331" spans="1:28" s="171" customFormat="1" ht="39" customHeight="1">
      <c r="A331" s="183" t="s">
        <v>479</v>
      </c>
      <c r="B331" s="183" t="s">
        <v>379</v>
      </c>
      <c r="C331" s="245">
        <v>833</v>
      </c>
      <c r="D331" s="246" t="s">
        <v>316</v>
      </c>
      <c r="E331" s="247">
        <v>4655431000</v>
      </c>
      <c r="F331" s="174"/>
      <c r="G331" s="174"/>
      <c r="H331" s="174">
        <v>1</v>
      </c>
      <c r="I331" s="188"/>
      <c r="J331" s="188"/>
      <c r="K331" s="188">
        <v>1</v>
      </c>
      <c r="L331" s="188"/>
      <c r="M331" s="189">
        <v>3</v>
      </c>
      <c r="N331" s="189"/>
      <c r="O331" s="190"/>
      <c r="P331" s="191"/>
      <c r="Q331" s="192"/>
      <c r="R331" s="193">
        <v>0</v>
      </c>
      <c r="S331" s="194"/>
      <c r="T331" s="194">
        <v>0</v>
      </c>
      <c r="U331" s="234">
        <f t="shared" si="25"/>
        <v>5</v>
      </c>
      <c r="V331" s="235">
        <f>LOOKUP(B331,'peso entidad'!$B$5:$B$49,'peso entidad'!$E$5:$E$49)</f>
        <v>0</v>
      </c>
      <c r="W331" s="235">
        <f t="shared" si="26"/>
        <v>5</v>
      </c>
      <c r="X331" s="235">
        <f>VLOOKUP(D331,'peso proy'!E49:G414,3,FALSE)</f>
        <v>0</v>
      </c>
      <c r="Y331" s="235">
        <f t="shared" si="27"/>
        <v>5</v>
      </c>
      <c r="Z331" s="236">
        <f t="shared" si="28"/>
        <v>5</v>
      </c>
      <c r="AA331" s="228">
        <f t="shared" si="29"/>
        <v>0</v>
      </c>
      <c r="AB331" s="227">
        <v>325</v>
      </c>
    </row>
    <row r="332" spans="1:28" s="171" customFormat="1" ht="39" customHeight="1">
      <c r="A332" s="183" t="s">
        <v>487</v>
      </c>
      <c r="B332" s="183" t="s">
        <v>356</v>
      </c>
      <c r="C332" s="245">
        <v>965</v>
      </c>
      <c r="D332" s="246" t="s">
        <v>169</v>
      </c>
      <c r="E332" s="247">
        <v>2294842000</v>
      </c>
      <c r="F332" s="174"/>
      <c r="G332" s="174"/>
      <c r="H332" s="174">
        <v>1</v>
      </c>
      <c r="I332" s="188"/>
      <c r="J332" s="188"/>
      <c r="K332" s="188"/>
      <c r="L332" s="188">
        <v>0</v>
      </c>
      <c r="M332" s="189"/>
      <c r="N332" s="189">
        <v>2</v>
      </c>
      <c r="O332" s="190"/>
      <c r="P332" s="191"/>
      <c r="Q332" s="192">
        <v>2</v>
      </c>
      <c r="R332" s="193">
        <v>0</v>
      </c>
      <c r="S332" s="194"/>
      <c r="T332" s="194">
        <v>0</v>
      </c>
      <c r="U332" s="234">
        <f t="shared" si="25"/>
        <v>5</v>
      </c>
      <c r="V332" s="235">
        <f>LOOKUP(B332,'peso entidad'!$B$5:$B$49,'peso entidad'!$E$5:$E$49)</f>
        <v>5</v>
      </c>
      <c r="W332" s="235">
        <f t="shared" si="26"/>
        <v>10</v>
      </c>
      <c r="X332" s="235">
        <f>VLOOKUP(D332,'peso proy'!E279:G644,3,FALSE)</f>
        <v>0</v>
      </c>
      <c r="Y332" s="235">
        <f t="shared" si="27"/>
        <v>8</v>
      </c>
      <c r="Z332" s="236">
        <f t="shared" si="28"/>
        <v>5</v>
      </c>
      <c r="AA332" s="228">
        <f t="shared" si="29"/>
        <v>0</v>
      </c>
      <c r="AB332" s="227">
        <v>326</v>
      </c>
    </row>
    <row r="333" spans="1:28" s="171" customFormat="1" ht="39" customHeight="1">
      <c r="A333" s="183" t="s">
        <v>257</v>
      </c>
      <c r="B333" s="183" t="s">
        <v>366</v>
      </c>
      <c r="C333" s="245">
        <v>944</v>
      </c>
      <c r="D333" s="246" t="s">
        <v>153</v>
      </c>
      <c r="E333" s="247">
        <v>340000000</v>
      </c>
      <c r="F333" s="174"/>
      <c r="G333" s="174"/>
      <c r="H333" s="174">
        <v>1</v>
      </c>
      <c r="I333" s="188"/>
      <c r="J333" s="188"/>
      <c r="K333" s="188">
        <v>1</v>
      </c>
      <c r="L333" s="188"/>
      <c r="M333" s="189"/>
      <c r="N333" s="189"/>
      <c r="O333" s="190">
        <v>3</v>
      </c>
      <c r="P333" s="191"/>
      <c r="Q333" s="192"/>
      <c r="R333" s="193">
        <v>0</v>
      </c>
      <c r="S333" s="194"/>
      <c r="T333" s="194">
        <v>0</v>
      </c>
      <c r="U333" s="234">
        <f t="shared" si="25"/>
        <v>5</v>
      </c>
      <c r="V333" s="235">
        <f>LOOKUP(B333,'peso entidad'!$B$5:$B$49,'peso entidad'!$E$5:$E$49)</f>
        <v>1</v>
      </c>
      <c r="W333" s="235">
        <f t="shared" si="26"/>
        <v>6</v>
      </c>
      <c r="X333" s="235">
        <f>VLOOKUP(D333,'peso proy'!E320:G685,3,FALSE)</f>
        <v>0</v>
      </c>
      <c r="Y333" s="235">
        <f t="shared" si="27"/>
        <v>6</v>
      </c>
      <c r="Z333" s="236">
        <f t="shared" si="28"/>
        <v>5</v>
      </c>
      <c r="AA333" s="228">
        <f t="shared" si="29"/>
        <v>0</v>
      </c>
      <c r="AB333" s="227">
        <v>327</v>
      </c>
    </row>
    <row r="334" spans="1:28" s="171" customFormat="1" ht="39" customHeight="1">
      <c r="A334" s="183" t="s">
        <v>485</v>
      </c>
      <c r="B334" s="183" t="s">
        <v>364</v>
      </c>
      <c r="C334" s="245">
        <v>446</v>
      </c>
      <c r="D334" s="246" t="s">
        <v>25</v>
      </c>
      <c r="E334" s="247">
        <v>3786945000</v>
      </c>
      <c r="F334" s="174"/>
      <c r="G334" s="174"/>
      <c r="H334" s="174">
        <v>1</v>
      </c>
      <c r="I334" s="188"/>
      <c r="J334" s="188"/>
      <c r="K334" s="188"/>
      <c r="L334" s="188">
        <v>0</v>
      </c>
      <c r="M334" s="189"/>
      <c r="N334" s="189"/>
      <c r="O334" s="190">
        <v>3</v>
      </c>
      <c r="P334" s="191"/>
      <c r="Q334" s="192"/>
      <c r="R334" s="193">
        <v>0</v>
      </c>
      <c r="S334" s="194"/>
      <c r="T334" s="194">
        <v>0</v>
      </c>
      <c r="U334" s="234">
        <f t="shared" si="25"/>
        <v>4</v>
      </c>
      <c r="V334" s="235">
        <f>LOOKUP(B334,'peso entidad'!$B$5:$B$49,'peso entidad'!$E$5:$E$49)</f>
        <v>0</v>
      </c>
      <c r="W334" s="235">
        <f t="shared" si="26"/>
        <v>4</v>
      </c>
      <c r="X334" s="235">
        <f>VLOOKUP(D334,'peso proy'!E56:G421,3,FALSE)</f>
        <v>0</v>
      </c>
      <c r="Y334" s="235">
        <f t="shared" si="27"/>
        <v>4</v>
      </c>
      <c r="Z334" s="236">
        <f t="shared" si="28"/>
        <v>4</v>
      </c>
      <c r="AA334" s="228">
        <f t="shared" si="29"/>
        <v>0</v>
      </c>
      <c r="AB334" s="227">
        <v>328</v>
      </c>
    </row>
    <row r="335" spans="1:28" s="171" customFormat="1" ht="39" customHeight="1">
      <c r="A335" s="183" t="s">
        <v>63</v>
      </c>
      <c r="B335" s="183" t="s">
        <v>382</v>
      </c>
      <c r="C335" s="245">
        <v>695</v>
      </c>
      <c r="D335" s="246" t="s">
        <v>67</v>
      </c>
      <c r="E335" s="247">
        <v>5766000000</v>
      </c>
      <c r="F335" s="174"/>
      <c r="G335" s="174"/>
      <c r="H335" s="174">
        <v>1</v>
      </c>
      <c r="I335" s="188"/>
      <c r="J335" s="188"/>
      <c r="K335" s="188"/>
      <c r="L335" s="188">
        <v>0</v>
      </c>
      <c r="M335" s="189"/>
      <c r="N335" s="189"/>
      <c r="O335" s="190">
        <v>3</v>
      </c>
      <c r="P335" s="191"/>
      <c r="Q335" s="192"/>
      <c r="R335" s="193">
        <v>0</v>
      </c>
      <c r="S335" s="194"/>
      <c r="T335" s="194">
        <v>0</v>
      </c>
      <c r="U335" s="234">
        <f t="shared" si="25"/>
        <v>4</v>
      </c>
      <c r="V335" s="235">
        <f>LOOKUP(B335,'peso entidad'!$B$5:$B$49,'peso entidad'!$E$5:$E$49)</f>
        <v>0</v>
      </c>
      <c r="W335" s="235">
        <f t="shared" si="26"/>
        <v>4</v>
      </c>
      <c r="X335" s="235">
        <f>VLOOKUP(D335,'peso proy'!E91:G456,3,FALSE)</f>
        <v>0</v>
      </c>
      <c r="Y335" s="235">
        <f t="shared" si="27"/>
        <v>4</v>
      </c>
      <c r="Z335" s="236">
        <f t="shared" si="28"/>
        <v>4</v>
      </c>
      <c r="AA335" s="228">
        <f t="shared" si="29"/>
        <v>0</v>
      </c>
      <c r="AB335" s="227">
        <v>329</v>
      </c>
    </row>
    <row r="336" spans="1:28" s="171" customFormat="1" ht="39" customHeight="1">
      <c r="A336" s="183" t="s">
        <v>479</v>
      </c>
      <c r="B336" s="183" t="s">
        <v>379</v>
      </c>
      <c r="C336" s="245">
        <v>827</v>
      </c>
      <c r="D336" s="246" t="s">
        <v>310</v>
      </c>
      <c r="E336" s="247">
        <v>2457000000</v>
      </c>
      <c r="F336" s="174"/>
      <c r="G336" s="174"/>
      <c r="H336" s="174">
        <v>1</v>
      </c>
      <c r="I336" s="188"/>
      <c r="J336" s="188"/>
      <c r="K336" s="188"/>
      <c r="L336" s="188">
        <v>0</v>
      </c>
      <c r="M336" s="189">
        <v>3</v>
      </c>
      <c r="N336" s="189"/>
      <c r="O336" s="190"/>
      <c r="P336" s="191"/>
      <c r="Q336" s="192"/>
      <c r="R336" s="193">
        <v>0</v>
      </c>
      <c r="S336" s="194"/>
      <c r="T336" s="194">
        <v>0</v>
      </c>
      <c r="U336" s="234">
        <f t="shared" si="25"/>
        <v>4</v>
      </c>
      <c r="V336" s="235">
        <f>LOOKUP(B336,'peso entidad'!$B$5:$B$49,'peso entidad'!$E$5:$E$49)</f>
        <v>0</v>
      </c>
      <c r="W336" s="235">
        <f t="shared" si="26"/>
        <v>4</v>
      </c>
      <c r="X336" s="235">
        <f>VLOOKUP(D336,'peso proy'!E322:G687,3,FALSE)</f>
        <v>0</v>
      </c>
      <c r="Y336" s="235">
        <f t="shared" si="27"/>
        <v>4</v>
      </c>
      <c r="Z336" s="236">
        <f t="shared" si="28"/>
        <v>4</v>
      </c>
      <c r="AA336" s="228">
        <f t="shared" si="29"/>
        <v>0</v>
      </c>
      <c r="AB336" s="227">
        <v>330</v>
      </c>
    </row>
    <row r="337" spans="1:28" s="171" customFormat="1" ht="39" customHeight="1">
      <c r="A337" s="183" t="s">
        <v>479</v>
      </c>
      <c r="B337" s="183" t="s">
        <v>379</v>
      </c>
      <c r="C337" s="245">
        <v>828</v>
      </c>
      <c r="D337" s="246" t="s">
        <v>311</v>
      </c>
      <c r="E337" s="247">
        <v>2832192000</v>
      </c>
      <c r="F337" s="174"/>
      <c r="G337" s="174"/>
      <c r="H337" s="174">
        <v>1</v>
      </c>
      <c r="I337" s="188"/>
      <c r="J337" s="188"/>
      <c r="K337" s="188"/>
      <c r="L337" s="188">
        <v>0</v>
      </c>
      <c r="M337" s="189">
        <v>3</v>
      </c>
      <c r="N337" s="189"/>
      <c r="O337" s="190"/>
      <c r="P337" s="191"/>
      <c r="Q337" s="192"/>
      <c r="R337" s="193">
        <v>0</v>
      </c>
      <c r="S337" s="194"/>
      <c r="T337" s="194">
        <v>0</v>
      </c>
      <c r="U337" s="234">
        <f t="shared" si="25"/>
        <v>4</v>
      </c>
      <c r="V337" s="235">
        <f>LOOKUP(B337,'peso entidad'!$B$5:$B$49,'peso entidad'!$E$5:$E$49)</f>
        <v>0</v>
      </c>
      <c r="W337" s="235">
        <f t="shared" si="26"/>
        <v>4</v>
      </c>
      <c r="X337" s="235">
        <f>VLOOKUP(D337,'peso proy'!E335:G700,3,FALSE)</f>
        <v>0</v>
      </c>
      <c r="Y337" s="235">
        <f t="shared" si="27"/>
        <v>4</v>
      </c>
      <c r="Z337" s="236">
        <f t="shared" si="28"/>
        <v>4</v>
      </c>
      <c r="AA337" s="228">
        <f t="shared" si="29"/>
        <v>0</v>
      </c>
      <c r="AB337" s="227">
        <v>331</v>
      </c>
    </row>
    <row r="338" spans="1:28" s="171" customFormat="1" ht="39" customHeight="1">
      <c r="A338" s="183" t="s">
        <v>61</v>
      </c>
      <c r="B338" s="183" t="s">
        <v>350</v>
      </c>
      <c r="C338" s="245">
        <v>939</v>
      </c>
      <c r="D338" s="246" t="s">
        <v>149</v>
      </c>
      <c r="E338" s="247">
        <v>160000000</v>
      </c>
      <c r="F338" s="174"/>
      <c r="G338" s="174"/>
      <c r="H338" s="174">
        <v>1</v>
      </c>
      <c r="I338" s="188"/>
      <c r="J338" s="188"/>
      <c r="K338" s="188"/>
      <c r="L338" s="188">
        <v>0</v>
      </c>
      <c r="M338" s="189"/>
      <c r="N338" s="189"/>
      <c r="O338" s="190">
        <v>3</v>
      </c>
      <c r="P338" s="191"/>
      <c r="Q338" s="192"/>
      <c r="R338" s="193">
        <v>0</v>
      </c>
      <c r="S338" s="194"/>
      <c r="T338" s="194">
        <v>0</v>
      </c>
      <c r="U338" s="234">
        <f t="shared" si="25"/>
        <v>4</v>
      </c>
      <c r="V338" s="235">
        <f>LOOKUP(B338,'peso entidad'!$B$5:$B$49,'peso entidad'!$E$5:$E$49)</f>
        <v>0</v>
      </c>
      <c r="W338" s="235">
        <f t="shared" si="26"/>
        <v>4</v>
      </c>
      <c r="X338" s="235">
        <f>VLOOKUP(D338,'peso proy'!E131:G496,3,FALSE)</f>
        <v>0</v>
      </c>
      <c r="Y338" s="235">
        <f t="shared" si="27"/>
        <v>4</v>
      </c>
      <c r="Z338" s="236">
        <f t="shared" si="28"/>
        <v>4</v>
      </c>
      <c r="AA338" s="228">
        <f t="shared" si="29"/>
        <v>0</v>
      </c>
      <c r="AB338" s="227">
        <v>332</v>
      </c>
    </row>
    <row r="339" spans="1:28" s="171" customFormat="1" ht="39" customHeight="1">
      <c r="A339" s="183" t="s">
        <v>434</v>
      </c>
      <c r="B339" s="183" t="s">
        <v>354</v>
      </c>
      <c r="C339" s="245">
        <v>45</v>
      </c>
      <c r="D339" s="254" t="s">
        <v>438</v>
      </c>
      <c r="E339" s="255">
        <v>5694719166.49</v>
      </c>
      <c r="F339" s="174"/>
      <c r="G339" s="174"/>
      <c r="H339" s="174">
        <v>1</v>
      </c>
      <c r="I339" s="188"/>
      <c r="J339" s="188"/>
      <c r="K339" s="188"/>
      <c r="L339" s="188">
        <v>0</v>
      </c>
      <c r="M339" s="189"/>
      <c r="N339" s="189"/>
      <c r="O339" s="199">
        <v>3</v>
      </c>
      <c r="P339" s="191"/>
      <c r="Q339" s="192"/>
      <c r="R339" s="193">
        <v>0</v>
      </c>
      <c r="S339" s="194"/>
      <c r="T339" s="194">
        <v>0</v>
      </c>
      <c r="U339" s="234">
        <f t="shared" si="25"/>
        <v>4</v>
      </c>
      <c r="V339" s="235">
        <f>LOOKUP(B339,'peso entidad'!$B$5:$B$49,'peso entidad'!$E$5:$E$49)</f>
        <v>1</v>
      </c>
      <c r="W339" s="235">
        <f t="shared" si="26"/>
        <v>5</v>
      </c>
      <c r="X339" s="235">
        <f>VLOOKUP(D339,'peso proy'!E313:G678,3,FALSE)</f>
        <v>0</v>
      </c>
      <c r="Y339" s="235">
        <f t="shared" si="27"/>
        <v>5</v>
      </c>
      <c r="Z339" s="236">
        <f t="shared" si="28"/>
        <v>4</v>
      </c>
      <c r="AA339" s="228">
        <f t="shared" si="29"/>
        <v>0</v>
      </c>
      <c r="AB339" s="227">
        <v>333</v>
      </c>
    </row>
    <row r="340" spans="1:28" s="171" customFormat="1" ht="39" customHeight="1">
      <c r="A340" s="183" t="s">
        <v>481</v>
      </c>
      <c r="B340" s="183" t="s">
        <v>385</v>
      </c>
      <c r="C340" s="245">
        <v>377</v>
      </c>
      <c r="D340" s="246" t="s">
        <v>493</v>
      </c>
      <c r="E340" s="247">
        <v>1050000000</v>
      </c>
      <c r="F340" s="174"/>
      <c r="G340" s="174"/>
      <c r="H340" s="174">
        <v>1</v>
      </c>
      <c r="I340" s="188"/>
      <c r="J340" s="188"/>
      <c r="K340" s="188"/>
      <c r="L340" s="188">
        <v>0</v>
      </c>
      <c r="M340" s="189"/>
      <c r="N340" s="189"/>
      <c r="O340" s="190">
        <v>3</v>
      </c>
      <c r="P340" s="191"/>
      <c r="Q340" s="192"/>
      <c r="R340" s="193">
        <v>0</v>
      </c>
      <c r="S340" s="194"/>
      <c r="T340" s="194">
        <v>0</v>
      </c>
      <c r="U340" s="234">
        <f t="shared" si="25"/>
        <v>4</v>
      </c>
      <c r="V340" s="235">
        <f>LOOKUP(B340,'peso entidad'!$B$5:$B$49,'peso entidad'!$E$5:$E$49)</f>
        <v>0</v>
      </c>
      <c r="W340" s="235">
        <f t="shared" si="26"/>
        <v>4</v>
      </c>
      <c r="X340" s="235">
        <f>VLOOKUP(D340,'peso proy'!E26:G391,3,FALSE)</f>
        <v>0</v>
      </c>
      <c r="Y340" s="235">
        <f t="shared" si="27"/>
        <v>4</v>
      </c>
      <c r="Z340" s="236">
        <f t="shared" si="28"/>
        <v>4</v>
      </c>
      <c r="AA340" s="228">
        <f t="shared" si="29"/>
        <v>0</v>
      </c>
      <c r="AB340" s="227">
        <v>334</v>
      </c>
    </row>
    <row r="341" spans="1:28" s="171" customFormat="1" ht="39" customHeight="1">
      <c r="A341" s="183" t="s">
        <v>3</v>
      </c>
      <c r="B341" s="183" t="s">
        <v>360</v>
      </c>
      <c r="C341" s="245">
        <v>685</v>
      </c>
      <c r="D341" s="246" t="s">
        <v>54</v>
      </c>
      <c r="E341" s="247">
        <v>29319978342</v>
      </c>
      <c r="F341" s="174"/>
      <c r="G341" s="174"/>
      <c r="H341" s="174">
        <v>1</v>
      </c>
      <c r="I341" s="188"/>
      <c r="J341" s="188"/>
      <c r="K341" s="188"/>
      <c r="L341" s="188">
        <v>0</v>
      </c>
      <c r="M341" s="189"/>
      <c r="N341" s="189"/>
      <c r="O341" s="190">
        <v>3</v>
      </c>
      <c r="P341" s="191"/>
      <c r="Q341" s="192"/>
      <c r="R341" s="193">
        <v>0</v>
      </c>
      <c r="S341" s="194"/>
      <c r="T341" s="194">
        <v>0</v>
      </c>
      <c r="U341" s="234">
        <f t="shared" si="25"/>
        <v>4</v>
      </c>
      <c r="V341" s="235">
        <f>LOOKUP(B341,'peso entidad'!$B$5:$B$49,'peso entidad'!$E$5:$E$49)</f>
        <v>1</v>
      </c>
      <c r="W341" s="235">
        <f t="shared" si="26"/>
        <v>5</v>
      </c>
      <c r="X341" s="235">
        <f>VLOOKUP(D341,'peso proy'!E118:G483,3,FALSE)</f>
        <v>0</v>
      </c>
      <c r="Y341" s="235">
        <f t="shared" si="27"/>
        <v>5</v>
      </c>
      <c r="Z341" s="236">
        <f t="shared" si="28"/>
        <v>4</v>
      </c>
      <c r="AA341" s="228">
        <f t="shared" si="29"/>
        <v>0</v>
      </c>
      <c r="AB341" s="227">
        <v>335</v>
      </c>
    </row>
    <row r="342" spans="1:28" s="171" customFormat="1" ht="39" customHeight="1">
      <c r="A342" s="183" t="s">
        <v>479</v>
      </c>
      <c r="B342" s="183" t="s">
        <v>379</v>
      </c>
      <c r="C342" s="245">
        <v>829</v>
      </c>
      <c r="D342" s="246" t="s">
        <v>312</v>
      </c>
      <c r="E342" s="247">
        <v>3004000000</v>
      </c>
      <c r="F342" s="174"/>
      <c r="G342" s="174"/>
      <c r="H342" s="174">
        <v>1</v>
      </c>
      <c r="I342" s="188"/>
      <c r="J342" s="188"/>
      <c r="K342" s="188">
        <v>1</v>
      </c>
      <c r="L342" s="188"/>
      <c r="M342" s="189"/>
      <c r="N342" s="189">
        <v>2</v>
      </c>
      <c r="O342" s="190"/>
      <c r="P342" s="191"/>
      <c r="Q342" s="192"/>
      <c r="R342" s="193">
        <v>0</v>
      </c>
      <c r="S342" s="194"/>
      <c r="T342" s="194">
        <v>0</v>
      </c>
      <c r="U342" s="234">
        <f t="shared" si="25"/>
        <v>4</v>
      </c>
      <c r="V342" s="235">
        <f>LOOKUP(B342,'peso entidad'!$B$5:$B$49,'peso entidad'!$E$5:$E$49)</f>
        <v>0</v>
      </c>
      <c r="W342" s="235">
        <f t="shared" si="26"/>
        <v>4</v>
      </c>
      <c r="X342" s="235">
        <f>VLOOKUP(D342,'peso proy'!E330:G695,3,FALSE)</f>
        <v>0</v>
      </c>
      <c r="Y342" s="235">
        <f t="shared" si="27"/>
        <v>4</v>
      </c>
      <c r="Z342" s="236">
        <f t="shared" si="28"/>
        <v>4</v>
      </c>
      <c r="AA342" s="228">
        <f t="shared" si="29"/>
        <v>0</v>
      </c>
      <c r="AB342" s="227">
        <v>336</v>
      </c>
    </row>
    <row r="343" spans="1:28" s="171" customFormat="1" ht="39" customHeight="1">
      <c r="A343" s="183" t="s">
        <v>479</v>
      </c>
      <c r="B343" s="183" t="s">
        <v>379</v>
      </c>
      <c r="C343" s="245">
        <v>839</v>
      </c>
      <c r="D343" s="246" t="s">
        <v>227</v>
      </c>
      <c r="E343" s="247">
        <v>7105064000</v>
      </c>
      <c r="F343" s="174"/>
      <c r="G343" s="174"/>
      <c r="H343" s="174">
        <v>1</v>
      </c>
      <c r="I343" s="188"/>
      <c r="J343" s="188"/>
      <c r="K343" s="188"/>
      <c r="L343" s="188">
        <v>0</v>
      </c>
      <c r="M343" s="189">
        <v>3</v>
      </c>
      <c r="N343" s="189"/>
      <c r="O343" s="190"/>
      <c r="P343" s="191"/>
      <c r="Q343" s="192"/>
      <c r="R343" s="193">
        <v>0</v>
      </c>
      <c r="S343" s="194"/>
      <c r="T343" s="194">
        <v>0</v>
      </c>
      <c r="U343" s="234">
        <f t="shared" si="25"/>
        <v>4</v>
      </c>
      <c r="V343" s="235">
        <f>LOOKUP(B343,'peso entidad'!$B$5:$B$49,'peso entidad'!$E$5:$E$49)</f>
        <v>0</v>
      </c>
      <c r="W343" s="235">
        <f t="shared" si="26"/>
        <v>4</v>
      </c>
      <c r="X343" s="235">
        <f>VLOOKUP(D343,'peso proy'!E175:G540,3,FALSE)</f>
        <v>0</v>
      </c>
      <c r="Y343" s="235">
        <f t="shared" si="27"/>
        <v>4</v>
      </c>
      <c r="Z343" s="236">
        <f t="shared" si="28"/>
        <v>4</v>
      </c>
      <c r="AA343" s="228">
        <f t="shared" si="29"/>
        <v>0</v>
      </c>
      <c r="AB343" s="227">
        <v>337</v>
      </c>
    </row>
    <row r="344" spans="1:28" s="171" customFormat="1" ht="39" customHeight="1">
      <c r="A344" s="183" t="s">
        <v>479</v>
      </c>
      <c r="B344" s="183" t="s">
        <v>384</v>
      </c>
      <c r="C344" s="245">
        <v>868</v>
      </c>
      <c r="D344" s="246" t="s">
        <v>96</v>
      </c>
      <c r="E344" s="247">
        <v>980000000</v>
      </c>
      <c r="F344" s="174"/>
      <c r="G344" s="174"/>
      <c r="H344" s="174">
        <v>1</v>
      </c>
      <c r="I344" s="188"/>
      <c r="J344" s="188"/>
      <c r="K344" s="188">
        <v>1</v>
      </c>
      <c r="L344" s="188"/>
      <c r="M344" s="189"/>
      <c r="N344" s="189">
        <v>2</v>
      </c>
      <c r="O344" s="190"/>
      <c r="P344" s="191"/>
      <c r="Q344" s="192"/>
      <c r="R344" s="193">
        <v>0</v>
      </c>
      <c r="S344" s="194"/>
      <c r="T344" s="194">
        <v>0</v>
      </c>
      <c r="U344" s="234">
        <f t="shared" si="25"/>
        <v>4</v>
      </c>
      <c r="V344" s="235">
        <f>LOOKUP(B344,'peso entidad'!$B$5:$B$49,'peso entidad'!$E$5:$E$49)</f>
        <v>0</v>
      </c>
      <c r="W344" s="235">
        <f t="shared" si="26"/>
        <v>4</v>
      </c>
      <c r="X344" s="235">
        <f>VLOOKUP(D344,'peso proy'!E51:G416,3,FALSE)</f>
        <v>0</v>
      </c>
      <c r="Y344" s="235">
        <f t="shared" si="27"/>
        <v>4</v>
      </c>
      <c r="Z344" s="236">
        <f t="shared" si="28"/>
        <v>4</v>
      </c>
      <c r="AA344" s="228">
        <f t="shared" si="29"/>
        <v>0</v>
      </c>
      <c r="AB344" s="227">
        <v>338</v>
      </c>
    </row>
    <row r="345" spans="1:28" s="171" customFormat="1" ht="39" customHeight="1">
      <c r="A345" s="183" t="s">
        <v>457</v>
      </c>
      <c r="B345" s="183" t="s">
        <v>367</v>
      </c>
      <c r="C345" s="245">
        <v>956</v>
      </c>
      <c r="D345" s="246" t="s">
        <v>163</v>
      </c>
      <c r="E345" s="247">
        <v>5216900000</v>
      </c>
      <c r="F345" s="174"/>
      <c r="G345" s="174"/>
      <c r="H345" s="174">
        <v>1</v>
      </c>
      <c r="I345" s="188"/>
      <c r="J345" s="188"/>
      <c r="K345" s="188">
        <v>1</v>
      </c>
      <c r="L345" s="188"/>
      <c r="M345" s="189"/>
      <c r="N345" s="189">
        <v>2</v>
      </c>
      <c r="O345" s="190"/>
      <c r="P345" s="191"/>
      <c r="Q345" s="192"/>
      <c r="R345" s="193">
        <v>0</v>
      </c>
      <c r="S345" s="194"/>
      <c r="T345" s="194">
        <v>0</v>
      </c>
      <c r="U345" s="234">
        <f t="shared" si="25"/>
        <v>4</v>
      </c>
      <c r="V345" s="235">
        <f>LOOKUP(B345,'peso entidad'!$B$5:$B$49,'peso entidad'!$E$5:$E$49)</f>
        <v>1</v>
      </c>
      <c r="W345" s="235">
        <f t="shared" si="26"/>
        <v>5</v>
      </c>
      <c r="X345" s="235">
        <f>VLOOKUP(D345,'peso proy'!E105:G470,3,FALSE)</f>
        <v>0</v>
      </c>
      <c r="Y345" s="235">
        <f t="shared" si="27"/>
        <v>5</v>
      </c>
      <c r="Z345" s="236">
        <f t="shared" si="28"/>
        <v>4</v>
      </c>
      <c r="AA345" s="228">
        <f t="shared" si="29"/>
        <v>0</v>
      </c>
      <c r="AB345" s="227">
        <v>339</v>
      </c>
    </row>
    <row r="346" spans="1:28" s="171" customFormat="1" ht="39" customHeight="1">
      <c r="A346" s="183" t="s">
        <v>457</v>
      </c>
      <c r="B346" s="183" t="s">
        <v>367</v>
      </c>
      <c r="C346" s="245">
        <v>961</v>
      </c>
      <c r="D346" s="246" t="s">
        <v>167</v>
      </c>
      <c r="E346" s="247">
        <v>44850936000</v>
      </c>
      <c r="F346" s="174"/>
      <c r="G346" s="174"/>
      <c r="H346" s="174">
        <v>1</v>
      </c>
      <c r="I346" s="188"/>
      <c r="J346" s="188"/>
      <c r="K346" s="188"/>
      <c r="L346" s="188">
        <v>0</v>
      </c>
      <c r="M346" s="189"/>
      <c r="N346" s="189">
        <v>2</v>
      </c>
      <c r="O346" s="190"/>
      <c r="P346" s="191"/>
      <c r="Q346" s="192"/>
      <c r="R346" s="193">
        <v>0</v>
      </c>
      <c r="S346" s="194"/>
      <c r="T346" s="194">
        <v>0</v>
      </c>
      <c r="U346" s="234">
        <f t="shared" si="25"/>
        <v>3</v>
      </c>
      <c r="V346" s="235">
        <f>LOOKUP(B346,'peso entidad'!$B$5:$B$49,'peso entidad'!$E$5:$E$49)</f>
        <v>1</v>
      </c>
      <c r="W346" s="235">
        <f t="shared" si="26"/>
        <v>4</v>
      </c>
      <c r="X346" s="235">
        <f>VLOOKUP(D346,'peso proy'!E222:G587,3,FALSE)</f>
        <v>1</v>
      </c>
      <c r="Y346" s="235">
        <f t="shared" si="27"/>
        <v>4</v>
      </c>
      <c r="Z346" s="236">
        <f t="shared" si="28"/>
        <v>4</v>
      </c>
      <c r="AA346" s="228">
        <f t="shared" si="29"/>
        <v>1</v>
      </c>
      <c r="AB346" s="227">
        <v>340</v>
      </c>
    </row>
    <row r="347" spans="1:28" s="171" customFormat="1" ht="39" customHeight="1">
      <c r="A347" s="183" t="s">
        <v>434</v>
      </c>
      <c r="B347" s="183" t="s">
        <v>354</v>
      </c>
      <c r="C347" s="245">
        <v>76</v>
      </c>
      <c r="D347" s="246" t="s">
        <v>456</v>
      </c>
      <c r="E347" s="247">
        <v>219000000</v>
      </c>
      <c r="F347" s="174"/>
      <c r="G347" s="174"/>
      <c r="H347" s="174">
        <v>1</v>
      </c>
      <c r="I347" s="188"/>
      <c r="J347" s="188"/>
      <c r="K347" s="188"/>
      <c r="L347" s="188">
        <v>0</v>
      </c>
      <c r="M347" s="189"/>
      <c r="N347" s="189"/>
      <c r="O347" s="190">
        <v>3</v>
      </c>
      <c r="P347" s="191"/>
      <c r="Q347" s="192"/>
      <c r="R347" s="193">
        <v>0</v>
      </c>
      <c r="S347" s="194"/>
      <c r="T347" s="194">
        <v>0</v>
      </c>
      <c r="U347" s="234">
        <f t="shared" si="25"/>
        <v>4</v>
      </c>
      <c r="V347" s="235">
        <f>LOOKUP(B347,'peso entidad'!$B$5:$B$49,'peso entidad'!$E$5:$E$49)</f>
        <v>1</v>
      </c>
      <c r="W347" s="235">
        <f t="shared" si="26"/>
        <v>5</v>
      </c>
      <c r="X347" s="235">
        <f>VLOOKUP(D347,'peso proy'!E312:G677,3,FALSE)</f>
        <v>0</v>
      </c>
      <c r="Y347" s="235">
        <f t="shared" si="27"/>
        <v>5</v>
      </c>
      <c r="Z347" s="236">
        <f t="shared" si="28"/>
        <v>4</v>
      </c>
      <c r="AA347" s="228">
        <f t="shared" si="29"/>
        <v>0</v>
      </c>
      <c r="AB347" s="227">
        <v>341</v>
      </c>
    </row>
    <row r="348" spans="1:28" s="171" customFormat="1" ht="39" customHeight="1">
      <c r="A348" s="183" t="s">
        <v>143</v>
      </c>
      <c r="B348" s="183" t="s">
        <v>384</v>
      </c>
      <c r="C348" s="245">
        <v>933</v>
      </c>
      <c r="D348" s="246" t="s">
        <v>483</v>
      </c>
      <c r="E348" s="247">
        <v>6189320000</v>
      </c>
      <c r="F348" s="174"/>
      <c r="G348" s="174"/>
      <c r="H348" s="174">
        <v>1</v>
      </c>
      <c r="I348" s="188"/>
      <c r="J348" s="188"/>
      <c r="K348" s="188"/>
      <c r="L348" s="188">
        <v>0</v>
      </c>
      <c r="M348" s="189">
        <v>3</v>
      </c>
      <c r="N348" s="189"/>
      <c r="O348" s="190"/>
      <c r="P348" s="191"/>
      <c r="Q348" s="192"/>
      <c r="R348" s="193">
        <v>0</v>
      </c>
      <c r="S348" s="194"/>
      <c r="T348" s="194">
        <v>0</v>
      </c>
      <c r="U348" s="234">
        <f t="shared" si="25"/>
        <v>4</v>
      </c>
      <c r="V348" s="235">
        <f>LOOKUP(B348,'peso entidad'!$B$5:$B$49,'peso entidad'!$E$5:$E$49)</f>
        <v>0</v>
      </c>
      <c r="W348" s="235">
        <f t="shared" si="26"/>
        <v>4</v>
      </c>
      <c r="X348" s="235">
        <f>VLOOKUP(D348,'peso proy'!E58:G423,3,FALSE)</f>
        <v>0</v>
      </c>
      <c r="Y348" s="235">
        <f t="shared" si="27"/>
        <v>4</v>
      </c>
      <c r="Z348" s="236">
        <f t="shared" si="28"/>
        <v>4</v>
      </c>
      <c r="AA348" s="228">
        <f t="shared" si="29"/>
        <v>0</v>
      </c>
      <c r="AB348" s="227">
        <v>342</v>
      </c>
    </row>
    <row r="349" spans="1:28" s="171" customFormat="1" ht="39" customHeight="1">
      <c r="A349" s="183" t="s">
        <v>97</v>
      </c>
      <c r="B349" s="183" t="s">
        <v>346</v>
      </c>
      <c r="C349" s="245">
        <v>948</v>
      </c>
      <c r="D349" s="246" t="s">
        <v>101</v>
      </c>
      <c r="E349" s="247">
        <v>23000000000</v>
      </c>
      <c r="F349" s="174"/>
      <c r="G349" s="174"/>
      <c r="H349" s="174">
        <v>1</v>
      </c>
      <c r="I349" s="188"/>
      <c r="J349" s="188"/>
      <c r="K349" s="188"/>
      <c r="L349" s="188">
        <v>0</v>
      </c>
      <c r="M349" s="189">
        <v>3</v>
      </c>
      <c r="N349" s="189"/>
      <c r="O349" s="190"/>
      <c r="P349" s="191"/>
      <c r="Q349" s="192"/>
      <c r="R349" s="193">
        <v>0</v>
      </c>
      <c r="S349" s="194"/>
      <c r="T349" s="194">
        <v>0</v>
      </c>
      <c r="U349" s="234">
        <f t="shared" si="25"/>
        <v>4</v>
      </c>
      <c r="V349" s="235">
        <f>LOOKUP(B349,'peso entidad'!$B$5:$B$49,'peso entidad'!$E$5:$E$49)</f>
        <v>5</v>
      </c>
      <c r="W349" s="235">
        <f t="shared" si="26"/>
        <v>9</v>
      </c>
      <c r="X349" s="235">
        <f>VLOOKUP(D349,'peso proy'!E76:G441,3,FALSE)</f>
        <v>0</v>
      </c>
      <c r="Y349" s="235">
        <f t="shared" si="27"/>
        <v>7</v>
      </c>
      <c r="Z349" s="236">
        <f t="shared" si="28"/>
        <v>4</v>
      </c>
      <c r="AA349" s="228">
        <f t="shared" si="29"/>
        <v>0</v>
      </c>
      <c r="AB349" s="227">
        <v>343</v>
      </c>
    </row>
    <row r="350" spans="1:28" s="171" customFormat="1" ht="39" customHeight="1">
      <c r="A350" s="183" t="s">
        <v>457</v>
      </c>
      <c r="B350" s="183" t="s">
        <v>367</v>
      </c>
      <c r="C350" s="245">
        <v>957</v>
      </c>
      <c r="D350" s="246" t="s">
        <v>164</v>
      </c>
      <c r="E350" s="247">
        <v>12308850000</v>
      </c>
      <c r="F350" s="174"/>
      <c r="G350" s="174"/>
      <c r="H350" s="174">
        <v>1</v>
      </c>
      <c r="I350" s="188"/>
      <c r="J350" s="188"/>
      <c r="K350" s="188">
        <v>1</v>
      </c>
      <c r="L350" s="188"/>
      <c r="M350" s="189"/>
      <c r="N350" s="189">
        <v>2</v>
      </c>
      <c r="O350" s="190"/>
      <c r="P350" s="191"/>
      <c r="Q350" s="192"/>
      <c r="R350" s="193">
        <v>0</v>
      </c>
      <c r="S350" s="194"/>
      <c r="T350" s="194">
        <v>0</v>
      </c>
      <c r="U350" s="234">
        <f t="shared" si="25"/>
        <v>4</v>
      </c>
      <c r="V350" s="235">
        <f>LOOKUP(B350,'peso entidad'!$B$5:$B$49,'peso entidad'!$E$5:$E$49)</f>
        <v>1</v>
      </c>
      <c r="W350" s="235">
        <f t="shared" si="26"/>
        <v>5</v>
      </c>
      <c r="X350" s="235">
        <f>VLOOKUP(D350,'peso proy'!E229:G594,3,FALSE)</f>
        <v>0</v>
      </c>
      <c r="Y350" s="235">
        <f t="shared" si="27"/>
        <v>5</v>
      </c>
      <c r="Z350" s="236">
        <f t="shared" si="28"/>
        <v>4</v>
      </c>
      <c r="AA350" s="228">
        <f t="shared" si="29"/>
        <v>0</v>
      </c>
      <c r="AB350" s="227">
        <v>344</v>
      </c>
    </row>
    <row r="351" spans="1:28" s="171" customFormat="1" ht="39" customHeight="1">
      <c r="A351" s="183" t="s">
        <v>479</v>
      </c>
      <c r="B351" s="183" t="s">
        <v>379</v>
      </c>
      <c r="C351" s="245">
        <v>840</v>
      </c>
      <c r="D351" s="246" t="s">
        <v>322</v>
      </c>
      <c r="E351" s="247">
        <v>3828100001</v>
      </c>
      <c r="F351" s="174"/>
      <c r="G351" s="174"/>
      <c r="H351" s="174">
        <v>1</v>
      </c>
      <c r="I351" s="188"/>
      <c r="J351" s="188"/>
      <c r="K351" s="188"/>
      <c r="L351" s="188">
        <v>0</v>
      </c>
      <c r="M351" s="189"/>
      <c r="N351" s="189">
        <v>2</v>
      </c>
      <c r="O351" s="190"/>
      <c r="P351" s="191"/>
      <c r="Q351" s="192"/>
      <c r="R351" s="193">
        <v>0</v>
      </c>
      <c r="S351" s="194"/>
      <c r="T351" s="194">
        <v>0</v>
      </c>
      <c r="U351" s="234">
        <f t="shared" si="25"/>
        <v>3</v>
      </c>
      <c r="V351" s="235">
        <f>LOOKUP(B351,'peso entidad'!$B$5:$B$49,'peso entidad'!$E$5:$E$49)</f>
        <v>0</v>
      </c>
      <c r="W351" s="235">
        <f t="shared" si="26"/>
        <v>3</v>
      </c>
      <c r="X351" s="235">
        <f>VLOOKUP(D351,'peso proy'!E311:G676,3,FALSE)</f>
        <v>0</v>
      </c>
      <c r="Y351" s="235">
        <f t="shared" si="27"/>
        <v>3</v>
      </c>
      <c r="Z351" s="236">
        <f t="shared" si="28"/>
        <v>3</v>
      </c>
      <c r="AA351" s="228">
        <f t="shared" si="29"/>
        <v>0</v>
      </c>
      <c r="AB351" s="227">
        <v>345</v>
      </c>
    </row>
    <row r="352" spans="1:28" s="171" customFormat="1" ht="39" customHeight="1">
      <c r="A352" s="183" t="s">
        <v>469</v>
      </c>
      <c r="B352" s="183" t="s">
        <v>374</v>
      </c>
      <c r="C352" s="245">
        <v>922</v>
      </c>
      <c r="D352" s="246" t="s">
        <v>331</v>
      </c>
      <c r="E352" s="247">
        <v>4603000000</v>
      </c>
      <c r="F352" s="174"/>
      <c r="G352" s="174"/>
      <c r="H352" s="174">
        <v>1</v>
      </c>
      <c r="I352" s="188"/>
      <c r="J352" s="188"/>
      <c r="K352" s="188"/>
      <c r="L352" s="188">
        <v>0</v>
      </c>
      <c r="M352" s="189"/>
      <c r="N352" s="189">
        <v>2</v>
      </c>
      <c r="O352" s="190"/>
      <c r="P352" s="191"/>
      <c r="Q352" s="192"/>
      <c r="R352" s="193">
        <v>0</v>
      </c>
      <c r="S352" s="194"/>
      <c r="T352" s="194">
        <v>0</v>
      </c>
      <c r="U352" s="234">
        <f t="shared" si="25"/>
        <v>3</v>
      </c>
      <c r="V352" s="235">
        <f>LOOKUP(B352,'peso entidad'!$B$5:$B$49,'peso entidad'!$E$5:$E$49)</f>
        <v>0</v>
      </c>
      <c r="W352" s="235">
        <f t="shared" si="26"/>
        <v>3</v>
      </c>
      <c r="X352" s="235">
        <f>VLOOKUP(D352,'peso proy'!E67:G432,3,FALSE)</f>
        <v>0</v>
      </c>
      <c r="Y352" s="235">
        <f t="shared" si="27"/>
        <v>3</v>
      </c>
      <c r="Z352" s="236">
        <f t="shared" si="28"/>
        <v>3</v>
      </c>
      <c r="AA352" s="228">
        <f t="shared" si="29"/>
        <v>0</v>
      </c>
      <c r="AB352" s="227">
        <v>346</v>
      </c>
    </row>
    <row r="353" spans="1:28" s="171" customFormat="1" ht="39" customHeight="1">
      <c r="A353" s="183" t="s">
        <v>143</v>
      </c>
      <c r="B353" s="183" t="s">
        <v>384</v>
      </c>
      <c r="C353" s="245">
        <v>931</v>
      </c>
      <c r="D353" s="246" t="s">
        <v>144</v>
      </c>
      <c r="E353" s="247">
        <v>17393585000</v>
      </c>
      <c r="F353" s="174"/>
      <c r="G353" s="174"/>
      <c r="H353" s="174">
        <v>1</v>
      </c>
      <c r="I353" s="188"/>
      <c r="J353" s="188"/>
      <c r="K353" s="188"/>
      <c r="L353" s="188">
        <v>0</v>
      </c>
      <c r="M353" s="189"/>
      <c r="N353" s="189">
        <v>2</v>
      </c>
      <c r="O353" s="190"/>
      <c r="P353" s="191"/>
      <c r="Q353" s="192"/>
      <c r="R353" s="193">
        <v>0</v>
      </c>
      <c r="S353" s="194"/>
      <c r="T353" s="194">
        <v>0</v>
      </c>
      <c r="U353" s="234">
        <f t="shared" si="25"/>
        <v>3</v>
      </c>
      <c r="V353" s="235">
        <f>LOOKUP(B353,'peso entidad'!$B$5:$B$49,'peso entidad'!$E$5:$E$49)</f>
        <v>0</v>
      </c>
      <c r="W353" s="235">
        <f t="shared" si="26"/>
        <v>3</v>
      </c>
      <c r="X353" s="235">
        <f>VLOOKUP(D353,'peso proy'!E253:G618,3,FALSE)</f>
        <v>0</v>
      </c>
      <c r="Y353" s="235">
        <f t="shared" si="27"/>
        <v>3</v>
      </c>
      <c r="Z353" s="236">
        <f t="shared" si="28"/>
        <v>3</v>
      </c>
      <c r="AA353" s="228">
        <f t="shared" si="29"/>
        <v>0</v>
      </c>
      <c r="AB353" s="227">
        <v>347</v>
      </c>
    </row>
    <row r="354" spans="1:28" s="171" customFormat="1" ht="39" customHeight="1">
      <c r="A354" s="183" t="s">
        <v>479</v>
      </c>
      <c r="B354" s="183" t="s">
        <v>379</v>
      </c>
      <c r="C354" s="245">
        <v>834</v>
      </c>
      <c r="D354" s="246" t="s">
        <v>317</v>
      </c>
      <c r="E354" s="247">
        <v>1005000000</v>
      </c>
      <c r="F354" s="174"/>
      <c r="G354" s="174"/>
      <c r="H354" s="174">
        <v>1</v>
      </c>
      <c r="I354" s="188"/>
      <c r="J354" s="188"/>
      <c r="K354" s="188"/>
      <c r="L354" s="188">
        <v>0</v>
      </c>
      <c r="M354" s="189"/>
      <c r="N354" s="189">
        <v>2</v>
      </c>
      <c r="O354" s="190"/>
      <c r="P354" s="191"/>
      <c r="Q354" s="192"/>
      <c r="R354" s="193">
        <v>0</v>
      </c>
      <c r="S354" s="194"/>
      <c r="T354" s="194">
        <v>0</v>
      </c>
      <c r="U354" s="234">
        <f t="shared" si="25"/>
        <v>3</v>
      </c>
      <c r="V354" s="235">
        <f>LOOKUP(B354,'peso entidad'!$B$5:$B$49,'peso entidad'!$E$5:$E$49)</f>
        <v>0</v>
      </c>
      <c r="W354" s="235">
        <f t="shared" si="26"/>
        <v>3</v>
      </c>
      <c r="X354" s="235">
        <f>VLOOKUP(D354,'peso proy'!E305:G670,3,FALSE)</f>
        <v>0</v>
      </c>
      <c r="Y354" s="235">
        <f t="shared" si="27"/>
        <v>3</v>
      </c>
      <c r="Z354" s="236">
        <f t="shared" si="28"/>
        <v>3</v>
      </c>
      <c r="AA354" s="228">
        <f t="shared" si="29"/>
        <v>0</v>
      </c>
      <c r="AB354" s="227">
        <v>348</v>
      </c>
    </row>
    <row r="355" spans="1:28" s="171" customFormat="1" ht="39" customHeight="1">
      <c r="A355" s="183" t="s">
        <v>479</v>
      </c>
      <c r="B355" s="183" t="s">
        <v>379</v>
      </c>
      <c r="C355" s="245">
        <v>835</v>
      </c>
      <c r="D355" s="246" t="s">
        <v>318</v>
      </c>
      <c r="E355" s="247">
        <v>5091000000</v>
      </c>
      <c r="F355" s="174"/>
      <c r="G355" s="174"/>
      <c r="H355" s="174">
        <v>1</v>
      </c>
      <c r="I355" s="188"/>
      <c r="J355" s="188"/>
      <c r="K355" s="188"/>
      <c r="L355" s="188">
        <v>0</v>
      </c>
      <c r="M355" s="189"/>
      <c r="N355" s="189">
        <v>2</v>
      </c>
      <c r="O355" s="190"/>
      <c r="P355" s="191"/>
      <c r="Q355" s="192"/>
      <c r="R355" s="193">
        <v>0</v>
      </c>
      <c r="S355" s="194"/>
      <c r="T355" s="194">
        <v>0</v>
      </c>
      <c r="U355" s="234">
        <f t="shared" si="25"/>
        <v>3</v>
      </c>
      <c r="V355" s="235">
        <f>LOOKUP(B355,'peso entidad'!$B$5:$B$49,'peso entidad'!$E$5:$E$49)</f>
        <v>0</v>
      </c>
      <c r="W355" s="235">
        <f t="shared" si="26"/>
        <v>3</v>
      </c>
      <c r="X355" s="235">
        <f>VLOOKUP(D355,'peso proy'!E22:G387,3,FALSE)</f>
        <v>0</v>
      </c>
      <c r="Y355" s="235">
        <f t="shared" si="27"/>
        <v>3</v>
      </c>
      <c r="Z355" s="236">
        <f t="shared" si="28"/>
        <v>3</v>
      </c>
      <c r="AA355" s="228">
        <f t="shared" si="29"/>
        <v>0</v>
      </c>
      <c r="AB355" s="227">
        <v>349</v>
      </c>
    </row>
    <row r="356" spans="1:28" s="171" customFormat="1" ht="39" customHeight="1">
      <c r="A356" s="183" t="s">
        <v>333</v>
      </c>
      <c r="B356" s="183" t="s">
        <v>376</v>
      </c>
      <c r="C356" s="245">
        <v>866</v>
      </c>
      <c r="D356" s="246" t="s">
        <v>94</v>
      </c>
      <c r="E356" s="247">
        <v>13418388291</v>
      </c>
      <c r="F356" s="174"/>
      <c r="G356" s="174"/>
      <c r="H356" s="174">
        <v>1</v>
      </c>
      <c r="I356" s="188"/>
      <c r="J356" s="188"/>
      <c r="K356" s="188"/>
      <c r="L356" s="188">
        <v>0</v>
      </c>
      <c r="M356" s="189"/>
      <c r="N356" s="189">
        <v>2</v>
      </c>
      <c r="O356" s="190"/>
      <c r="P356" s="191"/>
      <c r="Q356" s="192"/>
      <c r="R356" s="193">
        <v>0</v>
      </c>
      <c r="S356" s="194"/>
      <c r="T356" s="194">
        <v>0</v>
      </c>
      <c r="U356" s="234">
        <f t="shared" si="25"/>
        <v>3</v>
      </c>
      <c r="V356" s="235">
        <f>LOOKUP(B356,'peso entidad'!$B$5:$B$49,'peso entidad'!$E$5:$E$49)</f>
        <v>0</v>
      </c>
      <c r="W356" s="235">
        <f t="shared" si="26"/>
        <v>3</v>
      </c>
      <c r="X356" s="235">
        <f>VLOOKUP(D356,'peso proy'!E274:G639,3,FALSE)</f>
        <v>0</v>
      </c>
      <c r="Y356" s="235">
        <f t="shared" si="27"/>
        <v>3</v>
      </c>
      <c r="Z356" s="236">
        <f t="shared" si="28"/>
        <v>3</v>
      </c>
      <c r="AA356" s="228">
        <f t="shared" si="29"/>
        <v>0</v>
      </c>
      <c r="AB356" s="227">
        <v>350</v>
      </c>
    </row>
    <row r="357" spans="1:28" s="171" customFormat="1" ht="39" customHeight="1">
      <c r="A357" s="183" t="s">
        <v>143</v>
      </c>
      <c r="B357" s="183" t="s">
        <v>384</v>
      </c>
      <c r="C357" s="245">
        <v>932</v>
      </c>
      <c r="D357" s="246" t="s">
        <v>145</v>
      </c>
      <c r="E357" s="247">
        <v>13149055000</v>
      </c>
      <c r="F357" s="174"/>
      <c r="G357" s="174"/>
      <c r="H357" s="174">
        <v>1</v>
      </c>
      <c r="I357" s="188"/>
      <c r="J357" s="188"/>
      <c r="K357" s="188"/>
      <c r="L357" s="188">
        <v>0</v>
      </c>
      <c r="M357" s="189"/>
      <c r="N357" s="189">
        <v>2</v>
      </c>
      <c r="O357" s="190"/>
      <c r="P357" s="191"/>
      <c r="Q357" s="192"/>
      <c r="R357" s="193">
        <v>0</v>
      </c>
      <c r="S357" s="194"/>
      <c r="T357" s="194">
        <v>0</v>
      </c>
      <c r="U357" s="234">
        <f t="shared" si="25"/>
        <v>3</v>
      </c>
      <c r="V357" s="235">
        <f>LOOKUP(B357,'peso entidad'!$B$5:$B$49,'peso entidad'!$E$5:$E$49)</f>
        <v>0</v>
      </c>
      <c r="W357" s="235">
        <f t="shared" si="26"/>
        <v>3</v>
      </c>
      <c r="X357" s="235">
        <f>VLOOKUP(D357,'peso proy'!E218:G583,3,FALSE)</f>
        <v>0</v>
      </c>
      <c r="Y357" s="235">
        <f t="shared" si="27"/>
        <v>3</v>
      </c>
      <c r="Z357" s="236">
        <f t="shared" si="28"/>
        <v>3</v>
      </c>
      <c r="AA357" s="228">
        <f t="shared" si="29"/>
        <v>0</v>
      </c>
      <c r="AB357" s="227">
        <v>351</v>
      </c>
    </row>
    <row r="358" spans="1:28" s="171" customFormat="1" ht="39" customHeight="1">
      <c r="A358" s="183" t="s">
        <v>210</v>
      </c>
      <c r="B358" s="183" t="s">
        <v>387</v>
      </c>
      <c r="C358" s="245">
        <v>938</v>
      </c>
      <c r="D358" s="246" t="s">
        <v>437</v>
      </c>
      <c r="E358" s="247">
        <v>618000000</v>
      </c>
      <c r="F358" s="174"/>
      <c r="G358" s="174"/>
      <c r="H358" s="174">
        <v>1</v>
      </c>
      <c r="I358" s="188"/>
      <c r="J358" s="188"/>
      <c r="K358" s="188"/>
      <c r="L358" s="188">
        <v>0</v>
      </c>
      <c r="M358" s="189"/>
      <c r="N358" s="189">
        <v>2</v>
      </c>
      <c r="O358" s="190"/>
      <c r="P358" s="191"/>
      <c r="Q358" s="192"/>
      <c r="R358" s="193">
        <v>0</v>
      </c>
      <c r="S358" s="194"/>
      <c r="T358" s="194">
        <v>0</v>
      </c>
      <c r="U358" s="234">
        <f t="shared" si="25"/>
        <v>3</v>
      </c>
      <c r="V358" s="235">
        <f>LOOKUP(B358,'peso entidad'!$B$5:$B$49,'peso entidad'!$E$5:$E$49)</f>
        <v>0</v>
      </c>
      <c r="W358" s="235">
        <f t="shared" si="26"/>
        <v>3</v>
      </c>
      <c r="X358" s="235">
        <f>VLOOKUP(D358,'peso proy'!E189:G554,3,FALSE)</f>
        <v>0</v>
      </c>
      <c r="Y358" s="235">
        <f t="shared" si="27"/>
        <v>3</v>
      </c>
      <c r="Z358" s="236">
        <f t="shared" si="28"/>
        <v>3</v>
      </c>
      <c r="AA358" s="228">
        <f t="shared" si="29"/>
        <v>0</v>
      </c>
      <c r="AB358" s="227">
        <v>352</v>
      </c>
    </row>
    <row r="359" spans="1:28" s="171" customFormat="1" ht="39" customHeight="1">
      <c r="A359" s="183" t="s">
        <v>467</v>
      </c>
      <c r="B359" s="183" t="s">
        <v>338</v>
      </c>
      <c r="C359" s="245">
        <v>943</v>
      </c>
      <c r="D359" s="246" t="s">
        <v>152</v>
      </c>
      <c r="E359" s="247">
        <v>454562912</v>
      </c>
      <c r="F359" s="174"/>
      <c r="G359" s="174"/>
      <c r="H359" s="174">
        <v>1</v>
      </c>
      <c r="I359" s="188"/>
      <c r="J359" s="188"/>
      <c r="K359" s="188"/>
      <c r="L359" s="188">
        <v>0</v>
      </c>
      <c r="M359" s="189"/>
      <c r="N359" s="189">
        <v>2</v>
      </c>
      <c r="O359" s="190"/>
      <c r="P359" s="191"/>
      <c r="Q359" s="192"/>
      <c r="R359" s="193">
        <v>0</v>
      </c>
      <c r="S359" s="194"/>
      <c r="T359" s="194">
        <v>0</v>
      </c>
      <c r="U359" s="234">
        <f t="shared" si="25"/>
        <v>3</v>
      </c>
      <c r="V359" s="235">
        <f>LOOKUP(B359,'peso entidad'!$B$5:$B$49,'peso entidad'!$E$5:$E$49)</f>
        <v>0</v>
      </c>
      <c r="W359" s="235">
        <f t="shared" si="26"/>
        <v>3</v>
      </c>
      <c r="X359" s="235">
        <f>VLOOKUP(D359,'peso proy'!E195:G560,3,FALSE)</f>
        <v>0</v>
      </c>
      <c r="Y359" s="235">
        <f t="shared" si="27"/>
        <v>3</v>
      </c>
      <c r="Z359" s="236">
        <f t="shared" si="28"/>
        <v>3</v>
      </c>
      <c r="AA359" s="228">
        <f t="shared" si="29"/>
        <v>0</v>
      </c>
      <c r="AB359" s="227">
        <v>353</v>
      </c>
    </row>
    <row r="360" spans="1:28" s="171" customFormat="1" ht="39" customHeight="1">
      <c r="A360" s="183" t="s">
        <v>97</v>
      </c>
      <c r="B360" s="183" t="s">
        <v>346</v>
      </c>
      <c r="C360" s="245">
        <v>946</v>
      </c>
      <c r="D360" s="246" t="s">
        <v>155</v>
      </c>
      <c r="E360" s="247">
        <v>6000000000</v>
      </c>
      <c r="F360" s="174"/>
      <c r="G360" s="174"/>
      <c r="H360" s="174">
        <v>1</v>
      </c>
      <c r="I360" s="188"/>
      <c r="J360" s="188"/>
      <c r="K360" s="188"/>
      <c r="L360" s="188">
        <v>0</v>
      </c>
      <c r="M360" s="189"/>
      <c r="N360" s="189">
        <v>2</v>
      </c>
      <c r="O360" s="190"/>
      <c r="P360" s="191"/>
      <c r="Q360" s="192"/>
      <c r="R360" s="193">
        <v>0</v>
      </c>
      <c r="S360" s="194"/>
      <c r="T360" s="194">
        <v>0</v>
      </c>
      <c r="U360" s="234">
        <f t="shared" si="25"/>
        <v>3</v>
      </c>
      <c r="V360" s="235">
        <f>LOOKUP(B360,'peso entidad'!$B$5:$B$49,'peso entidad'!$E$5:$E$49)</f>
        <v>5</v>
      </c>
      <c r="W360" s="235">
        <f t="shared" si="26"/>
        <v>8</v>
      </c>
      <c r="X360" s="235">
        <f>VLOOKUP(D360,'peso proy'!E371:G736,3,FALSE)</f>
        <v>0</v>
      </c>
      <c r="Y360" s="235">
        <f t="shared" si="27"/>
        <v>6</v>
      </c>
      <c r="Z360" s="236">
        <f t="shared" si="28"/>
        <v>3</v>
      </c>
      <c r="AA360" s="228">
        <f t="shared" si="29"/>
        <v>0</v>
      </c>
      <c r="AB360" s="227">
        <v>354</v>
      </c>
    </row>
    <row r="361" spans="1:28" s="171" customFormat="1" ht="39" customHeight="1">
      <c r="A361" s="183" t="s">
        <v>13</v>
      </c>
      <c r="B361" s="183" t="s">
        <v>373</v>
      </c>
      <c r="C361" s="245">
        <v>947</v>
      </c>
      <c r="D361" s="246" t="s">
        <v>156</v>
      </c>
      <c r="E361" s="247">
        <v>970796000</v>
      </c>
      <c r="F361" s="174"/>
      <c r="G361" s="174"/>
      <c r="H361" s="174">
        <v>1</v>
      </c>
      <c r="I361" s="188"/>
      <c r="J361" s="188"/>
      <c r="K361" s="188"/>
      <c r="L361" s="188">
        <v>0</v>
      </c>
      <c r="M361" s="189"/>
      <c r="N361" s="189">
        <v>2</v>
      </c>
      <c r="O361" s="190"/>
      <c r="P361" s="191"/>
      <c r="Q361" s="192"/>
      <c r="R361" s="193">
        <v>0</v>
      </c>
      <c r="S361" s="194"/>
      <c r="T361" s="194">
        <v>0</v>
      </c>
      <c r="U361" s="234">
        <f t="shared" si="25"/>
        <v>3</v>
      </c>
      <c r="V361" s="235">
        <f>LOOKUP(B361,'peso entidad'!$B$5:$B$49,'peso entidad'!$E$5:$E$49)</f>
        <v>0</v>
      </c>
      <c r="W361" s="235">
        <f t="shared" si="26"/>
        <v>3</v>
      </c>
      <c r="X361" s="235">
        <f>VLOOKUP(D361,'peso proy'!E166:G531,3,FALSE)</f>
        <v>0</v>
      </c>
      <c r="Y361" s="235">
        <f t="shared" si="27"/>
        <v>3</v>
      </c>
      <c r="Z361" s="236">
        <f t="shared" si="28"/>
        <v>3</v>
      </c>
      <c r="AA361" s="228">
        <f t="shared" si="29"/>
        <v>0</v>
      </c>
      <c r="AB361" s="227">
        <v>355</v>
      </c>
    </row>
    <row r="362" spans="1:28" s="171" customFormat="1" ht="39" customHeight="1">
      <c r="A362" s="183" t="s">
        <v>475</v>
      </c>
      <c r="B362" s="183" t="s">
        <v>340</v>
      </c>
      <c r="C362" s="245">
        <v>951</v>
      </c>
      <c r="D362" s="246" t="s">
        <v>158</v>
      </c>
      <c r="E362" s="247">
        <v>8000000000</v>
      </c>
      <c r="F362" s="174"/>
      <c r="G362" s="174"/>
      <c r="H362" s="174">
        <v>1</v>
      </c>
      <c r="I362" s="188"/>
      <c r="J362" s="188"/>
      <c r="K362" s="188"/>
      <c r="L362" s="188">
        <v>0</v>
      </c>
      <c r="M362" s="189"/>
      <c r="N362" s="189">
        <v>2</v>
      </c>
      <c r="O362" s="190"/>
      <c r="P362" s="191"/>
      <c r="Q362" s="192"/>
      <c r="R362" s="193">
        <v>0</v>
      </c>
      <c r="S362" s="194"/>
      <c r="T362" s="194">
        <v>0</v>
      </c>
      <c r="U362" s="234">
        <f t="shared" si="25"/>
        <v>3</v>
      </c>
      <c r="V362" s="235">
        <f>LOOKUP(B362,'peso entidad'!$B$5:$B$49,'peso entidad'!$E$5:$E$49)</f>
        <v>5</v>
      </c>
      <c r="W362" s="235">
        <f t="shared" si="26"/>
        <v>8</v>
      </c>
      <c r="X362" s="235">
        <f>VLOOKUP(D362,'peso proy'!E168:G533,3,FALSE)</f>
        <v>0</v>
      </c>
      <c r="Y362" s="235">
        <f t="shared" si="27"/>
        <v>6</v>
      </c>
      <c r="Z362" s="236">
        <f t="shared" si="28"/>
        <v>3</v>
      </c>
      <c r="AA362" s="228">
        <f t="shared" si="29"/>
        <v>0</v>
      </c>
      <c r="AB362" s="227">
        <v>356</v>
      </c>
    </row>
    <row r="363" spans="1:28" s="171" customFormat="1" ht="39" customHeight="1">
      <c r="A363" s="183" t="s">
        <v>29</v>
      </c>
      <c r="B363" s="183" t="s">
        <v>362</v>
      </c>
      <c r="C363" s="245">
        <v>958</v>
      </c>
      <c r="D363" s="246" t="s">
        <v>165</v>
      </c>
      <c r="E363" s="247">
        <v>102000000</v>
      </c>
      <c r="F363" s="174"/>
      <c r="G363" s="174"/>
      <c r="H363" s="174">
        <v>1</v>
      </c>
      <c r="I363" s="188"/>
      <c r="J363" s="188"/>
      <c r="K363" s="188"/>
      <c r="L363" s="188">
        <v>0</v>
      </c>
      <c r="M363" s="189"/>
      <c r="N363" s="189">
        <v>2</v>
      </c>
      <c r="O363" s="190"/>
      <c r="P363" s="191"/>
      <c r="Q363" s="192"/>
      <c r="R363" s="193">
        <v>0</v>
      </c>
      <c r="S363" s="194"/>
      <c r="T363" s="194">
        <v>0</v>
      </c>
      <c r="U363" s="234">
        <f t="shared" si="25"/>
        <v>3</v>
      </c>
      <c r="V363" s="235">
        <f>LOOKUP(B363,'peso entidad'!$B$5:$B$49,'peso entidad'!$E$5:$E$49)</f>
        <v>0</v>
      </c>
      <c r="W363" s="235">
        <f t="shared" si="26"/>
        <v>3</v>
      </c>
      <c r="X363" s="235">
        <f>VLOOKUP(D363,'peso proy'!E60:G425,3,FALSE)</f>
        <v>0</v>
      </c>
      <c r="Y363" s="235">
        <f t="shared" si="27"/>
        <v>3</v>
      </c>
      <c r="Z363" s="236">
        <f t="shared" si="28"/>
        <v>3</v>
      </c>
      <c r="AA363" s="228">
        <f t="shared" si="29"/>
        <v>0</v>
      </c>
      <c r="AB363" s="227">
        <v>357</v>
      </c>
    </row>
    <row r="364" spans="1:28" s="171" customFormat="1" ht="39" customHeight="1">
      <c r="A364" s="183" t="s">
        <v>479</v>
      </c>
      <c r="B364" s="183" t="s">
        <v>379</v>
      </c>
      <c r="C364" s="245">
        <v>963</v>
      </c>
      <c r="D364" s="246" t="s">
        <v>168</v>
      </c>
      <c r="E364" s="247">
        <v>4950000000</v>
      </c>
      <c r="F364" s="174"/>
      <c r="G364" s="174"/>
      <c r="H364" s="174">
        <v>1</v>
      </c>
      <c r="I364" s="188"/>
      <c r="J364" s="188"/>
      <c r="K364" s="188"/>
      <c r="L364" s="188">
        <v>0</v>
      </c>
      <c r="M364" s="189"/>
      <c r="N364" s="189">
        <v>2</v>
      </c>
      <c r="O364" s="190"/>
      <c r="P364" s="191"/>
      <c r="Q364" s="192"/>
      <c r="R364" s="193">
        <v>0</v>
      </c>
      <c r="S364" s="194"/>
      <c r="T364" s="194">
        <v>0</v>
      </c>
      <c r="U364" s="234">
        <f t="shared" si="25"/>
        <v>3</v>
      </c>
      <c r="V364" s="235">
        <f>LOOKUP(B364,'peso entidad'!$B$5:$B$49,'peso entidad'!$E$5:$E$49)</f>
        <v>0</v>
      </c>
      <c r="W364" s="235">
        <f t="shared" si="26"/>
        <v>3</v>
      </c>
      <c r="X364" s="235">
        <f>VLOOKUP(D364,'peso proy'!E321:G686,3,FALSE)</f>
        <v>0</v>
      </c>
      <c r="Y364" s="235">
        <f t="shared" si="27"/>
        <v>3</v>
      </c>
      <c r="Z364" s="236">
        <f t="shared" si="28"/>
        <v>3</v>
      </c>
      <c r="AA364" s="228">
        <f t="shared" si="29"/>
        <v>0</v>
      </c>
      <c r="AB364" s="227">
        <v>358</v>
      </c>
    </row>
    <row r="365" spans="1:28" s="171" customFormat="1" ht="39" customHeight="1">
      <c r="A365" s="183" t="s">
        <v>143</v>
      </c>
      <c r="B365" s="183" t="s">
        <v>384</v>
      </c>
      <c r="C365" s="245">
        <v>966</v>
      </c>
      <c r="D365" s="246" t="s">
        <v>170</v>
      </c>
      <c r="E365" s="247">
        <v>7092250000</v>
      </c>
      <c r="F365" s="174"/>
      <c r="G365" s="174"/>
      <c r="H365" s="174">
        <v>1</v>
      </c>
      <c r="I365" s="188"/>
      <c r="J365" s="188"/>
      <c r="K365" s="188"/>
      <c r="L365" s="188">
        <v>0</v>
      </c>
      <c r="M365" s="189"/>
      <c r="N365" s="189">
        <v>2</v>
      </c>
      <c r="O365" s="190"/>
      <c r="P365" s="191"/>
      <c r="Q365" s="192"/>
      <c r="R365" s="193">
        <v>0</v>
      </c>
      <c r="S365" s="194"/>
      <c r="T365" s="194">
        <v>0</v>
      </c>
      <c r="U365" s="234">
        <f t="shared" si="25"/>
        <v>3</v>
      </c>
      <c r="V365" s="235">
        <f>LOOKUP(B365,'peso entidad'!$B$5:$B$49,'peso entidad'!$E$5:$E$49)</f>
        <v>0</v>
      </c>
      <c r="W365" s="235">
        <f t="shared" si="26"/>
        <v>3</v>
      </c>
      <c r="X365" s="235">
        <f>VLOOKUP(D365,'peso proy'!E14:G379,3,FALSE)</f>
        <v>0</v>
      </c>
      <c r="Y365" s="235">
        <f t="shared" si="27"/>
        <v>3</v>
      </c>
      <c r="Z365" s="236">
        <f t="shared" si="28"/>
        <v>3</v>
      </c>
      <c r="AA365" s="228">
        <f t="shared" si="29"/>
        <v>0</v>
      </c>
      <c r="AB365" s="227">
        <v>359</v>
      </c>
    </row>
    <row r="366" spans="1:28" s="171" customFormat="1" ht="39" customHeight="1">
      <c r="A366" s="183" t="s">
        <v>477</v>
      </c>
      <c r="B366" s="183" t="s">
        <v>368</v>
      </c>
      <c r="C366" s="245">
        <v>7219</v>
      </c>
      <c r="D366" s="246" t="s">
        <v>184</v>
      </c>
      <c r="E366" s="247">
        <v>4500000000</v>
      </c>
      <c r="F366" s="174"/>
      <c r="G366" s="174"/>
      <c r="H366" s="174">
        <v>1</v>
      </c>
      <c r="I366" s="188"/>
      <c r="J366" s="188"/>
      <c r="K366" s="188"/>
      <c r="L366" s="188">
        <v>0</v>
      </c>
      <c r="M366" s="189"/>
      <c r="N366" s="189">
        <v>2</v>
      </c>
      <c r="O366" s="190"/>
      <c r="P366" s="191"/>
      <c r="Q366" s="192"/>
      <c r="R366" s="193">
        <v>0</v>
      </c>
      <c r="S366" s="194"/>
      <c r="T366" s="194">
        <v>0</v>
      </c>
      <c r="U366" s="234">
        <f t="shared" si="25"/>
        <v>3</v>
      </c>
      <c r="V366" s="235">
        <f>LOOKUP(B366,'peso entidad'!$B$5:$B$49,'peso entidad'!$E$5:$E$49)</f>
        <v>1</v>
      </c>
      <c r="W366" s="235">
        <f t="shared" si="26"/>
        <v>4</v>
      </c>
      <c r="X366" s="235">
        <f>VLOOKUP(D366,'peso proy'!E199:G564,3,FALSE)</f>
        <v>0</v>
      </c>
      <c r="Y366" s="235">
        <f t="shared" si="27"/>
        <v>4</v>
      </c>
      <c r="Z366" s="236">
        <f t="shared" si="28"/>
        <v>3</v>
      </c>
      <c r="AA366" s="228">
        <f t="shared" si="29"/>
        <v>0</v>
      </c>
      <c r="AB366" s="227">
        <v>360</v>
      </c>
    </row>
    <row r="367" spans="1:28" s="171" customFormat="1" ht="39" customHeight="1">
      <c r="A367" s="183" t="s">
        <v>3</v>
      </c>
      <c r="B367" s="183" t="s">
        <v>360</v>
      </c>
      <c r="C367" s="245">
        <v>937</v>
      </c>
      <c r="D367" s="246" t="s">
        <v>148</v>
      </c>
      <c r="E367" s="247">
        <v>75000000</v>
      </c>
      <c r="F367" s="174"/>
      <c r="G367" s="174"/>
      <c r="H367" s="174">
        <v>1</v>
      </c>
      <c r="I367" s="188"/>
      <c r="J367" s="188"/>
      <c r="K367" s="188"/>
      <c r="L367" s="188">
        <v>0</v>
      </c>
      <c r="M367" s="189"/>
      <c r="N367" s="189"/>
      <c r="O367" s="190"/>
      <c r="P367" s="191"/>
      <c r="Q367" s="192"/>
      <c r="R367" s="193">
        <v>0</v>
      </c>
      <c r="S367" s="194"/>
      <c r="T367" s="194">
        <v>0</v>
      </c>
      <c r="U367" s="234">
        <f t="shared" si="25"/>
        <v>1</v>
      </c>
      <c r="V367" s="235">
        <f>LOOKUP(B367,'peso entidad'!$B$5:$B$49,'peso entidad'!$E$5:$E$49)</f>
        <v>1</v>
      </c>
      <c r="W367" s="235">
        <f t="shared" si="26"/>
        <v>2</v>
      </c>
      <c r="X367" s="235">
        <f>VLOOKUP(D367,'peso proy'!E156:G521,3,FALSE)</f>
        <v>0</v>
      </c>
      <c r="Y367" s="235">
        <f t="shared" si="27"/>
        <v>2</v>
      </c>
      <c r="Z367" s="236">
        <f t="shared" si="28"/>
        <v>1</v>
      </c>
      <c r="AA367" s="228">
        <f t="shared" si="29"/>
        <v>0</v>
      </c>
      <c r="AB367" s="227">
        <v>361</v>
      </c>
    </row>
    <row r="368" spans="1:28" s="171" customFormat="1" ht="39" customHeight="1">
      <c r="A368" s="183" t="s">
        <v>143</v>
      </c>
      <c r="B368" s="183" t="s">
        <v>384</v>
      </c>
      <c r="C368" s="245">
        <v>935</v>
      </c>
      <c r="D368" s="246" t="s">
        <v>147</v>
      </c>
      <c r="E368" s="247">
        <v>330000000</v>
      </c>
      <c r="F368" s="174"/>
      <c r="G368" s="174"/>
      <c r="H368" s="174">
        <v>1</v>
      </c>
      <c r="I368" s="188"/>
      <c r="J368" s="188"/>
      <c r="K368" s="188"/>
      <c r="L368" s="188">
        <v>0</v>
      </c>
      <c r="M368" s="189"/>
      <c r="N368" s="189"/>
      <c r="O368" s="190"/>
      <c r="P368" s="191"/>
      <c r="Q368" s="192"/>
      <c r="R368" s="193">
        <v>0</v>
      </c>
      <c r="S368" s="194"/>
      <c r="T368" s="194">
        <v>0</v>
      </c>
      <c r="U368" s="234">
        <f t="shared" si="25"/>
        <v>1</v>
      </c>
      <c r="V368" s="235">
        <f>LOOKUP(B368,'peso entidad'!$B$5:$B$49,'peso entidad'!$E$5:$E$49)</f>
        <v>0</v>
      </c>
      <c r="W368" s="235">
        <f t="shared" si="26"/>
        <v>1</v>
      </c>
      <c r="X368" s="235">
        <f>VLOOKUP(D368,'peso proy'!E230:G595,3,FALSE)</f>
        <v>0</v>
      </c>
      <c r="Y368" s="235">
        <f t="shared" si="27"/>
        <v>1</v>
      </c>
      <c r="Z368" s="236">
        <f t="shared" si="28"/>
        <v>1</v>
      </c>
      <c r="AA368" s="228">
        <f t="shared" si="29"/>
        <v>0</v>
      </c>
      <c r="AB368" s="227">
        <v>362</v>
      </c>
    </row>
    <row r="369" spans="1:28" s="171" customFormat="1" ht="39" customHeight="1">
      <c r="A369" s="183" t="s">
        <v>70</v>
      </c>
      <c r="B369" s="183" t="s">
        <v>381</v>
      </c>
      <c r="C369" s="245">
        <v>941</v>
      </c>
      <c r="D369" s="246" t="s">
        <v>150</v>
      </c>
      <c r="E369" s="247">
        <v>120000000</v>
      </c>
      <c r="F369" s="174"/>
      <c r="G369" s="174"/>
      <c r="H369" s="174">
        <v>1</v>
      </c>
      <c r="I369" s="188"/>
      <c r="J369" s="188"/>
      <c r="K369" s="188"/>
      <c r="L369" s="188">
        <v>0</v>
      </c>
      <c r="M369" s="189"/>
      <c r="N369" s="189"/>
      <c r="O369" s="190"/>
      <c r="P369" s="191"/>
      <c r="Q369" s="192"/>
      <c r="R369" s="193">
        <v>0</v>
      </c>
      <c r="S369" s="194"/>
      <c r="T369" s="194">
        <v>0</v>
      </c>
      <c r="U369" s="234">
        <f t="shared" si="25"/>
        <v>1</v>
      </c>
      <c r="V369" s="235">
        <f>LOOKUP(B369,'peso entidad'!$B$5:$B$49,'peso entidad'!$E$5:$E$49)</f>
        <v>0</v>
      </c>
      <c r="W369" s="235">
        <f t="shared" si="26"/>
        <v>1</v>
      </c>
      <c r="X369" s="235">
        <f>VLOOKUP(D369,'peso proy'!E370:G735,3,FALSE)</f>
        <v>0</v>
      </c>
      <c r="Y369" s="235">
        <f t="shared" si="27"/>
        <v>1</v>
      </c>
      <c r="Z369" s="236">
        <f t="shared" si="28"/>
        <v>1</v>
      </c>
      <c r="AA369" s="228">
        <f t="shared" si="29"/>
        <v>0</v>
      </c>
      <c r="AB369" s="227">
        <v>363</v>
      </c>
    </row>
    <row r="370" spans="1:28" s="171" customFormat="1" ht="39" customHeight="1">
      <c r="A370" s="183" t="s">
        <v>22</v>
      </c>
      <c r="B370" s="183" t="s">
        <v>370</v>
      </c>
      <c r="C370" s="245">
        <v>942</v>
      </c>
      <c r="D370" s="246" t="s">
        <v>151</v>
      </c>
      <c r="E370" s="247">
        <v>446000000</v>
      </c>
      <c r="F370" s="174"/>
      <c r="G370" s="174"/>
      <c r="H370" s="174">
        <v>1</v>
      </c>
      <c r="I370" s="188"/>
      <c r="J370" s="188"/>
      <c r="K370" s="188"/>
      <c r="L370" s="188">
        <v>0</v>
      </c>
      <c r="M370" s="189"/>
      <c r="N370" s="189"/>
      <c r="O370" s="190"/>
      <c r="P370" s="191"/>
      <c r="Q370" s="192"/>
      <c r="R370" s="193">
        <v>0</v>
      </c>
      <c r="S370" s="194"/>
      <c r="T370" s="194">
        <v>0</v>
      </c>
      <c r="U370" s="234">
        <f t="shared" si="25"/>
        <v>1</v>
      </c>
      <c r="V370" s="235">
        <f>LOOKUP(B370,'peso entidad'!$B$5:$B$49,'peso entidad'!$E$5:$E$49)</f>
        <v>0</v>
      </c>
      <c r="W370" s="235">
        <f t="shared" si="26"/>
        <v>1</v>
      </c>
      <c r="X370" s="235">
        <f>VLOOKUP(D370,'peso proy'!E368:G733,3,FALSE)</f>
        <v>0</v>
      </c>
      <c r="Y370" s="235">
        <f t="shared" si="27"/>
        <v>1</v>
      </c>
      <c r="Z370" s="236">
        <f t="shared" si="28"/>
        <v>1</v>
      </c>
      <c r="AA370" s="228">
        <f t="shared" si="29"/>
        <v>0</v>
      </c>
      <c r="AB370" s="227">
        <v>364</v>
      </c>
    </row>
    <row r="371" spans="1:28" s="171" customFormat="1" ht="39" customHeight="1">
      <c r="A371" s="183" t="s">
        <v>469</v>
      </c>
      <c r="B371" s="183" t="s">
        <v>374</v>
      </c>
      <c r="C371" s="245">
        <v>945</v>
      </c>
      <c r="D371" s="246" t="s">
        <v>154</v>
      </c>
      <c r="E371" s="247">
        <v>1332000000</v>
      </c>
      <c r="F371" s="174"/>
      <c r="G371" s="174"/>
      <c r="H371" s="174">
        <v>1</v>
      </c>
      <c r="I371" s="188"/>
      <c r="J371" s="188"/>
      <c r="K371" s="188"/>
      <c r="L371" s="188">
        <v>0</v>
      </c>
      <c r="M371" s="189"/>
      <c r="N371" s="189"/>
      <c r="O371" s="190"/>
      <c r="P371" s="191"/>
      <c r="Q371" s="192"/>
      <c r="R371" s="193">
        <v>0</v>
      </c>
      <c r="S371" s="194"/>
      <c r="T371" s="194">
        <v>0</v>
      </c>
      <c r="U371" s="234">
        <f t="shared" si="25"/>
        <v>1</v>
      </c>
      <c r="V371" s="235">
        <f>LOOKUP(B371,'peso entidad'!$B$5:$B$49,'peso entidad'!$E$5:$E$49)</f>
        <v>0</v>
      </c>
      <c r="W371" s="235">
        <f t="shared" si="26"/>
        <v>1</v>
      </c>
      <c r="X371" s="235">
        <f>VLOOKUP(D371,'peso proy'!E170:G535,3,FALSE)</f>
        <v>0</v>
      </c>
      <c r="Y371" s="235">
        <f t="shared" si="27"/>
        <v>1</v>
      </c>
      <c r="Z371" s="236">
        <f t="shared" si="28"/>
        <v>1</v>
      </c>
      <c r="AA371" s="228">
        <f t="shared" si="29"/>
        <v>0</v>
      </c>
      <c r="AB371" s="227">
        <v>365</v>
      </c>
    </row>
    <row r="372" spans="1:28" s="171" customFormat="1" ht="39" customHeight="1">
      <c r="A372" s="183" t="s">
        <v>80</v>
      </c>
      <c r="B372" s="183" t="s">
        <v>361</v>
      </c>
      <c r="C372" s="245">
        <v>949</v>
      </c>
      <c r="D372" s="246" t="s">
        <v>157</v>
      </c>
      <c r="E372" s="247">
        <v>400000000</v>
      </c>
      <c r="F372" s="174"/>
      <c r="G372" s="174"/>
      <c r="H372" s="174">
        <v>1</v>
      </c>
      <c r="I372" s="188"/>
      <c r="J372" s="188"/>
      <c r="K372" s="188"/>
      <c r="L372" s="188">
        <v>0</v>
      </c>
      <c r="M372" s="189"/>
      <c r="N372" s="189"/>
      <c r="O372" s="190"/>
      <c r="P372" s="191"/>
      <c r="Q372" s="192"/>
      <c r="R372" s="193">
        <v>0</v>
      </c>
      <c r="S372" s="194"/>
      <c r="T372" s="194">
        <v>0</v>
      </c>
      <c r="U372" s="234">
        <f t="shared" si="25"/>
        <v>1</v>
      </c>
      <c r="V372" s="235">
        <f>LOOKUP(B372,'peso entidad'!$B$5:$B$49,'peso entidad'!$E$5:$E$49)</f>
        <v>1</v>
      </c>
      <c r="W372" s="235">
        <f t="shared" si="26"/>
        <v>2</v>
      </c>
      <c r="X372" s="235">
        <f>VLOOKUP(D372,'peso proy'!E308:G673,3,FALSE)</f>
        <v>0</v>
      </c>
      <c r="Y372" s="235">
        <f t="shared" si="27"/>
        <v>2</v>
      </c>
      <c r="Z372" s="236">
        <f t="shared" si="28"/>
        <v>1</v>
      </c>
      <c r="AA372" s="228">
        <f t="shared" si="29"/>
        <v>0</v>
      </c>
      <c r="AB372" s="227">
        <v>366</v>
      </c>
    </row>
    <row r="373" spans="1:28" s="171" customFormat="1" ht="39" customHeight="1" thickBot="1">
      <c r="A373" s="202" t="s">
        <v>15</v>
      </c>
      <c r="B373" s="202" t="s">
        <v>355</v>
      </c>
      <c r="C373" s="256">
        <v>953</v>
      </c>
      <c r="D373" s="257" t="s">
        <v>160</v>
      </c>
      <c r="E373" s="258">
        <v>1128203000</v>
      </c>
      <c r="F373" s="203"/>
      <c r="G373" s="203"/>
      <c r="H373" s="203">
        <v>1</v>
      </c>
      <c r="I373" s="204"/>
      <c r="J373" s="204"/>
      <c r="K373" s="204"/>
      <c r="L373" s="204">
        <v>0</v>
      </c>
      <c r="M373" s="205"/>
      <c r="N373" s="205"/>
      <c r="O373" s="206"/>
      <c r="P373" s="207"/>
      <c r="Q373" s="208"/>
      <c r="R373" s="209">
        <v>0</v>
      </c>
      <c r="S373" s="210"/>
      <c r="T373" s="210">
        <v>0</v>
      </c>
      <c r="U373" s="237">
        <f t="shared" si="25"/>
        <v>1</v>
      </c>
      <c r="V373" s="238">
        <f>LOOKUP(B373,'peso entidad'!$B$5:$B$49,'peso entidad'!$E$5:$E$49)</f>
        <v>5</v>
      </c>
      <c r="W373" s="238">
        <f t="shared" si="26"/>
        <v>6</v>
      </c>
      <c r="X373" s="238">
        <f>VLOOKUP(D373,'peso proy'!E236:G601,3,FALSE)</f>
        <v>0</v>
      </c>
      <c r="Y373" s="238">
        <f t="shared" si="27"/>
        <v>4</v>
      </c>
      <c r="Z373" s="239">
        <f t="shared" si="28"/>
        <v>1</v>
      </c>
      <c r="AA373" s="229">
        <f t="shared" si="29"/>
        <v>0</v>
      </c>
      <c r="AB373" s="227">
        <v>367</v>
      </c>
    </row>
    <row r="374" spans="5:28" ht="12.75">
      <c r="E374" s="263">
        <f>SUM(E7:E373)</f>
        <v>59301641777047.13</v>
      </c>
      <c r="U374" s="47"/>
      <c r="V374" s="47"/>
      <c r="W374" s="47"/>
      <c r="X374" s="47"/>
      <c r="Y374" s="47"/>
      <c r="Z374" s="47"/>
      <c r="AA374" s="47"/>
      <c r="AB374" s="47"/>
    </row>
    <row r="375" spans="21:28" ht="12.75">
      <c r="U375" s="47"/>
      <c r="V375" s="47"/>
      <c r="W375" s="47"/>
      <c r="X375" s="47"/>
      <c r="Y375" s="47"/>
      <c r="Z375" s="47"/>
      <c r="AA375" s="47"/>
      <c r="AB375" s="47"/>
    </row>
    <row r="376" spans="21:28" ht="12.75">
      <c r="U376" s="47"/>
      <c r="V376" s="47"/>
      <c r="W376" s="47"/>
      <c r="X376" s="47"/>
      <c r="Y376" s="47"/>
      <c r="Z376" s="47"/>
      <c r="AA376" s="47"/>
      <c r="AB376" s="47"/>
    </row>
    <row r="377" spans="21:28" ht="12.75">
      <c r="U377" s="47"/>
      <c r="V377" s="47"/>
      <c r="W377" s="47"/>
      <c r="X377" s="47"/>
      <c r="Y377" s="47"/>
      <c r="Z377" s="47"/>
      <c r="AA377" s="47"/>
      <c r="AB377" s="47"/>
    </row>
    <row r="378" spans="21:28" ht="12.75">
      <c r="U378" s="47"/>
      <c r="V378" s="47"/>
      <c r="W378" s="47"/>
      <c r="X378" s="47"/>
      <c r="Y378" s="47"/>
      <c r="Z378" s="47"/>
      <c r="AA378" s="47"/>
      <c r="AB378" s="47"/>
    </row>
    <row r="379" spans="21:28" ht="12.75">
      <c r="U379" s="47"/>
      <c r="V379" s="47"/>
      <c r="W379" s="47"/>
      <c r="X379" s="47"/>
      <c r="Y379" s="47"/>
      <c r="Z379" s="47"/>
      <c r="AA379" s="47"/>
      <c r="AB379" s="47"/>
    </row>
    <row r="380" spans="21:28" ht="12.75">
      <c r="U380" s="47"/>
      <c r="V380" s="47"/>
      <c r="W380" s="47"/>
      <c r="X380" s="47"/>
      <c r="Y380" s="47"/>
      <c r="Z380" s="47"/>
      <c r="AA380" s="47"/>
      <c r="AB380" s="47"/>
    </row>
    <row r="381" spans="21:28" ht="12.75">
      <c r="U381" s="47"/>
      <c r="V381" s="47"/>
      <c r="W381" s="47"/>
      <c r="X381" s="47"/>
      <c r="Y381" s="47"/>
      <c r="Z381" s="47"/>
      <c r="AA381" s="47"/>
      <c r="AB381" s="47"/>
    </row>
  </sheetData>
  <sheetProtection password="CF7A" sheet="1"/>
  <autoFilter ref="A6:AB374"/>
  <mergeCells count="17">
    <mergeCell ref="A4:B5"/>
    <mergeCell ref="C4:E5"/>
    <mergeCell ref="F4:H4"/>
    <mergeCell ref="I4:P4"/>
    <mergeCell ref="Q4:T4"/>
    <mergeCell ref="F5:H5"/>
    <mergeCell ref="I5:L5"/>
    <mergeCell ref="A1:B3"/>
    <mergeCell ref="C1:Y3"/>
    <mergeCell ref="Z1:AB1"/>
    <mergeCell ref="Z2:AB2"/>
    <mergeCell ref="Z3:AB3"/>
    <mergeCell ref="M5:N5"/>
    <mergeCell ref="O5:P5"/>
    <mergeCell ref="Q5:R5"/>
    <mergeCell ref="S5:T5"/>
    <mergeCell ref="U4:Z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81"/>
  <sheetViews>
    <sheetView zoomScale="90" zoomScaleNormal="90" zoomScalePageLayoutView="0" workbookViewId="0" topLeftCell="J1">
      <selection activeCell="R10" sqref="R10"/>
    </sheetView>
  </sheetViews>
  <sheetFormatPr defaultColWidth="11.421875" defaultRowHeight="12.75"/>
  <cols>
    <col min="5" max="5" width="22.8515625" style="0" bestFit="1" customWidth="1"/>
    <col min="26" max="26" width="11.421875" style="0" customWidth="1"/>
    <col min="27" max="27" width="18.140625" style="0" customWidth="1"/>
    <col min="28" max="28" width="8.140625" style="0" customWidth="1"/>
  </cols>
  <sheetData>
    <row r="1" spans="1:28" ht="14.25" customHeight="1">
      <c r="A1" s="432"/>
      <c r="B1" s="432"/>
      <c r="C1" s="433" t="s">
        <v>502</v>
      </c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78" t="s">
        <v>500</v>
      </c>
      <c r="AB1" s="378"/>
    </row>
    <row r="2" spans="1:28" ht="30" customHeight="1">
      <c r="A2" s="432"/>
      <c r="B2" s="43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79" t="s">
        <v>504</v>
      </c>
      <c r="AB2" s="378"/>
    </row>
    <row r="3" spans="1:28" ht="17.25" customHeight="1">
      <c r="A3" s="432"/>
      <c r="B3" s="43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78" t="s">
        <v>501</v>
      </c>
      <c r="AB3" s="378"/>
    </row>
    <row r="4" spans="1:28" ht="22.5" customHeight="1" thickBot="1">
      <c r="A4" s="478"/>
      <c r="B4" s="479"/>
      <c r="C4" s="460" t="s">
        <v>388</v>
      </c>
      <c r="D4" s="461"/>
      <c r="E4" s="462"/>
      <c r="F4" s="466" t="s">
        <v>389</v>
      </c>
      <c r="G4" s="467"/>
      <c r="H4" s="467"/>
      <c r="I4" s="480" t="s">
        <v>390</v>
      </c>
      <c r="J4" s="480"/>
      <c r="K4" s="480"/>
      <c r="L4" s="480"/>
      <c r="M4" s="480"/>
      <c r="N4" s="480"/>
      <c r="O4" s="480"/>
      <c r="P4" s="480"/>
      <c r="Q4" s="481" t="s">
        <v>391</v>
      </c>
      <c r="R4" s="481"/>
      <c r="S4" s="481"/>
      <c r="T4" s="481"/>
      <c r="U4" s="482" t="s">
        <v>392</v>
      </c>
      <c r="V4" s="482"/>
      <c r="W4" s="482"/>
      <c r="X4" s="482"/>
      <c r="Y4" s="482"/>
      <c r="Z4" s="482"/>
      <c r="AA4" s="264"/>
      <c r="AB4" s="264"/>
    </row>
    <row r="5" spans="1:28" ht="28.5" customHeight="1" thickBot="1">
      <c r="A5" s="458"/>
      <c r="B5" s="459"/>
      <c r="C5" s="463"/>
      <c r="D5" s="464"/>
      <c r="E5" s="465"/>
      <c r="F5" s="474" t="s">
        <v>393</v>
      </c>
      <c r="G5" s="474"/>
      <c r="H5" s="474"/>
      <c r="I5" s="483" t="s">
        <v>394</v>
      </c>
      <c r="J5" s="484"/>
      <c r="K5" s="484"/>
      <c r="L5" s="484"/>
      <c r="M5" s="485" t="s">
        <v>395</v>
      </c>
      <c r="N5" s="486"/>
      <c r="O5" s="487" t="s">
        <v>396</v>
      </c>
      <c r="P5" s="487"/>
      <c r="Q5" s="488" t="s">
        <v>495</v>
      </c>
      <c r="R5" s="488"/>
      <c r="S5" s="489" t="s">
        <v>398</v>
      </c>
      <c r="T5" s="490"/>
      <c r="U5" s="415"/>
      <c r="V5" s="415"/>
      <c r="W5" s="415"/>
      <c r="X5" s="415"/>
      <c r="Y5" s="415"/>
      <c r="Z5" s="415"/>
      <c r="AA5" s="264"/>
      <c r="AB5" s="264"/>
    </row>
    <row r="6" spans="1:28" ht="153.75" thickBot="1">
      <c r="A6" s="215" t="s">
        <v>400</v>
      </c>
      <c r="B6" s="215" t="s">
        <v>401</v>
      </c>
      <c r="C6" s="240" t="s">
        <v>402</v>
      </c>
      <c r="D6" s="240" t="s">
        <v>403</v>
      </c>
      <c r="E6" s="241" t="s">
        <v>404</v>
      </c>
      <c r="F6" s="216" t="s">
        <v>405</v>
      </c>
      <c r="G6" s="216" t="s">
        <v>406</v>
      </c>
      <c r="H6" s="216" t="s">
        <v>407</v>
      </c>
      <c r="I6" s="355" t="s">
        <v>408</v>
      </c>
      <c r="J6" s="355" t="s">
        <v>409</v>
      </c>
      <c r="K6" s="355" t="s">
        <v>410</v>
      </c>
      <c r="L6" s="355" t="s">
        <v>411</v>
      </c>
      <c r="M6" s="356" t="s">
        <v>412</v>
      </c>
      <c r="N6" s="356" t="s">
        <v>413</v>
      </c>
      <c r="O6" s="357" t="s">
        <v>414</v>
      </c>
      <c r="P6" s="358" t="s">
        <v>415</v>
      </c>
      <c r="Q6" s="359" t="s">
        <v>416</v>
      </c>
      <c r="R6" s="360" t="s">
        <v>411</v>
      </c>
      <c r="S6" s="361" t="s">
        <v>417</v>
      </c>
      <c r="T6" s="361" t="s">
        <v>418</v>
      </c>
      <c r="U6" s="362" t="s">
        <v>421</v>
      </c>
      <c r="V6" s="363" t="s">
        <v>196</v>
      </c>
      <c r="W6" s="364" t="s">
        <v>199</v>
      </c>
      <c r="X6" s="363" t="s">
        <v>202</v>
      </c>
      <c r="Y6" s="364" t="s">
        <v>200</v>
      </c>
      <c r="Z6" s="365" t="s">
        <v>203</v>
      </c>
      <c r="AA6" s="366" t="s">
        <v>204</v>
      </c>
      <c r="AB6" s="367" t="s">
        <v>201</v>
      </c>
    </row>
    <row r="7" spans="1:28" ht="45">
      <c r="A7" s="172" t="s">
        <v>461</v>
      </c>
      <c r="B7" s="172" t="s">
        <v>352</v>
      </c>
      <c r="C7" s="242">
        <v>735</v>
      </c>
      <c r="D7" s="243" t="s">
        <v>222</v>
      </c>
      <c r="E7" s="244">
        <v>1319981187633</v>
      </c>
      <c r="F7" s="173">
        <v>6</v>
      </c>
      <c r="G7" s="174"/>
      <c r="H7" s="173"/>
      <c r="I7" s="175">
        <v>3</v>
      </c>
      <c r="J7" s="175"/>
      <c r="K7" s="175"/>
      <c r="L7" s="175"/>
      <c r="M7" s="176">
        <v>3</v>
      </c>
      <c r="N7" s="176"/>
      <c r="O7" s="177">
        <v>3</v>
      </c>
      <c r="P7" s="178"/>
      <c r="Q7" s="179">
        <v>2</v>
      </c>
      <c r="R7" s="180"/>
      <c r="S7" s="181">
        <v>2</v>
      </c>
      <c r="T7" s="181"/>
      <c r="U7" s="259">
        <v>19</v>
      </c>
      <c r="V7" s="260">
        <v>5</v>
      </c>
      <c r="W7" s="260">
        <v>24</v>
      </c>
      <c r="X7" s="260">
        <v>5</v>
      </c>
      <c r="Y7" s="260">
        <v>24</v>
      </c>
      <c r="Z7" s="261">
        <v>24</v>
      </c>
      <c r="AA7" s="262">
        <v>5</v>
      </c>
      <c r="AB7" s="227">
        <v>1</v>
      </c>
    </row>
    <row r="8" spans="1:28" ht="33.75">
      <c r="A8" s="183" t="s">
        <v>475</v>
      </c>
      <c r="B8" s="183" t="s">
        <v>340</v>
      </c>
      <c r="C8" s="245">
        <v>897</v>
      </c>
      <c r="D8" s="246" t="s">
        <v>124</v>
      </c>
      <c r="E8" s="247">
        <v>1868767117575</v>
      </c>
      <c r="F8" s="174"/>
      <c r="G8" s="187">
        <v>4</v>
      </c>
      <c r="H8" s="174"/>
      <c r="I8" s="188">
        <v>3</v>
      </c>
      <c r="J8" s="188"/>
      <c r="K8" s="188"/>
      <c r="L8" s="188"/>
      <c r="M8" s="189">
        <v>3</v>
      </c>
      <c r="N8" s="189"/>
      <c r="O8" s="190">
        <v>3</v>
      </c>
      <c r="P8" s="191"/>
      <c r="Q8" s="192">
        <v>2</v>
      </c>
      <c r="R8" s="193"/>
      <c r="S8" s="194">
        <v>2</v>
      </c>
      <c r="T8" s="194"/>
      <c r="U8" s="234">
        <v>17</v>
      </c>
      <c r="V8" s="235">
        <v>5</v>
      </c>
      <c r="W8" s="235">
        <v>22</v>
      </c>
      <c r="X8" s="235">
        <v>5</v>
      </c>
      <c r="Y8" s="235">
        <v>22</v>
      </c>
      <c r="Z8" s="236">
        <v>22</v>
      </c>
      <c r="AA8" s="228">
        <v>5</v>
      </c>
      <c r="AB8" s="227">
        <v>2</v>
      </c>
    </row>
    <row r="9" spans="1:28" ht="67.5">
      <c r="A9" s="183" t="s">
        <v>97</v>
      </c>
      <c r="B9" s="183" t="s">
        <v>346</v>
      </c>
      <c r="C9" s="245">
        <v>874</v>
      </c>
      <c r="D9" s="246" t="s">
        <v>103</v>
      </c>
      <c r="E9" s="247">
        <v>4155499958903</v>
      </c>
      <c r="F9" s="174">
        <v>6</v>
      </c>
      <c r="G9" s="174"/>
      <c r="H9" s="174"/>
      <c r="I9" s="188">
        <v>3</v>
      </c>
      <c r="J9" s="188"/>
      <c r="K9" s="188"/>
      <c r="L9" s="188"/>
      <c r="M9" s="189">
        <v>3</v>
      </c>
      <c r="N9" s="189"/>
      <c r="O9" s="190"/>
      <c r="P9" s="191">
        <v>1</v>
      </c>
      <c r="Q9" s="192">
        <v>2</v>
      </c>
      <c r="R9" s="193"/>
      <c r="S9" s="194">
        <v>2</v>
      </c>
      <c r="T9" s="194"/>
      <c r="U9" s="234">
        <v>17</v>
      </c>
      <c r="V9" s="235">
        <v>5</v>
      </c>
      <c r="W9" s="235">
        <v>22</v>
      </c>
      <c r="X9" s="235">
        <v>5</v>
      </c>
      <c r="Y9" s="235">
        <v>22</v>
      </c>
      <c r="Z9" s="236">
        <v>22</v>
      </c>
      <c r="AA9" s="228">
        <v>5</v>
      </c>
      <c r="AB9" s="227">
        <v>3</v>
      </c>
    </row>
    <row r="10" spans="1:28" ht="54">
      <c r="A10" s="183" t="s">
        <v>473</v>
      </c>
      <c r="B10" s="183" t="s">
        <v>349</v>
      </c>
      <c r="C10" s="245">
        <v>809</v>
      </c>
      <c r="D10" s="246" t="s">
        <v>293</v>
      </c>
      <c r="E10" s="247">
        <v>3300859181114</v>
      </c>
      <c r="F10" s="174">
        <v>6</v>
      </c>
      <c r="G10" s="174"/>
      <c r="H10" s="174"/>
      <c r="I10" s="188"/>
      <c r="J10" s="188"/>
      <c r="K10" s="188">
        <v>1</v>
      </c>
      <c r="L10" s="188"/>
      <c r="M10" s="189">
        <v>3</v>
      </c>
      <c r="N10" s="189"/>
      <c r="O10" s="190">
        <v>3</v>
      </c>
      <c r="P10" s="191"/>
      <c r="Q10" s="192">
        <v>2</v>
      </c>
      <c r="R10" s="193">
        <v>0</v>
      </c>
      <c r="S10" s="194">
        <v>2</v>
      </c>
      <c r="T10" s="194"/>
      <c r="U10" s="234">
        <v>17</v>
      </c>
      <c r="V10" s="235">
        <v>5</v>
      </c>
      <c r="W10" s="235">
        <v>22</v>
      </c>
      <c r="X10" s="235">
        <v>5</v>
      </c>
      <c r="Y10" s="235">
        <v>22</v>
      </c>
      <c r="Z10" s="236">
        <v>22</v>
      </c>
      <c r="AA10" s="228">
        <v>5</v>
      </c>
      <c r="AB10" s="227">
        <v>4</v>
      </c>
    </row>
    <row r="11" spans="1:28" ht="81">
      <c r="A11" s="183" t="s">
        <v>461</v>
      </c>
      <c r="B11" s="183" t="s">
        <v>352</v>
      </c>
      <c r="C11" s="245">
        <v>730</v>
      </c>
      <c r="D11" s="246" t="s">
        <v>217</v>
      </c>
      <c r="E11" s="247">
        <v>1096373642585</v>
      </c>
      <c r="F11" s="174">
        <v>6</v>
      </c>
      <c r="G11" s="174"/>
      <c r="H11" s="174"/>
      <c r="I11" s="188">
        <v>3</v>
      </c>
      <c r="J11" s="188"/>
      <c r="K11" s="188"/>
      <c r="L11" s="188"/>
      <c r="M11" s="189"/>
      <c r="N11" s="189">
        <v>2</v>
      </c>
      <c r="O11" s="190">
        <v>3</v>
      </c>
      <c r="P11" s="191"/>
      <c r="Q11" s="192">
        <v>2</v>
      </c>
      <c r="R11" s="193"/>
      <c r="S11" s="194"/>
      <c r="T11" s="194">
        <v>0</v>
      </c>
      <c r="U11" s="234">
        <v>16</v>
      </c>
      <c r="V11" s="235">
        <v>5</v>
      </c>
      <c r="W11" s="235">
        <v>21</v>
      </c>
      <c r="X11" s="235">
        <v>5</v>
      </c>
      <c r="Y11" s="235">
        <v>21</v>
      </c>
      <c r="Z11" s="236">
        <v>21</v>
      </c>
      <c r="AA11" s="228">
        <v>5</v>
      </c>
      <c r="AB11" s="227">
        <v>5</v>
      </c>
    </row>
    <row r="12" spans="1:28" ht="45">
      <c r="A12" s="183" t="s">
        <v>461</v>
      </c>
      <c r="B12" s="183" t="s">
        <v>352</v>
      </c>
      <c r="C12" s="245">
        <v>739</v>
      </c>
      <c r="D12" s="246" t="s">
        <v>225</v>
      </c>
      <c r="E12" s="247">
        <v>701181063059</v>
      </c>
      <c r="F12" s="174"/>
      <c r="G12" s="174">
        <v>4</v>
      </c>
      <c r="H12" s="174"/>
      <c r="I12" s="188">
        <v>3</v>
      </c>
      <c r="J12" s="188"/>
      <c r="K12" s="188"/>
      <c r="L12" s="188"/>
      <c r="M12" s="189"/>
      <c r="N12" s="189">
        <v>2</v>
      </c>
      <c r="O12" s="190">
        <v>3</v>
      </c>
      <c r="P12" s="191"/>
      <c r="Q12" s="192">
        <v>2</v>
      </c>
      <c r="R12" s="193">
        <v>0</v>
      </c>
      <c r="S12" s="194">
        <v>2</v>
      </c>
      <c r="T12" s="194"/>
      <c r="U12" s="234">
        <v>16</v>
      </c>
      <c r="V12" s="235">
        <v>5</v>
      </c>
      <c r="W12" s="235">
        <v>21</v>
      </c>
      <c r="X12" s="235">
        <v>5</v>
      </c>
      <c r="Y12" s="235">
        <v>21</v>
      </c>
      <c r="Z12" s="236">
        <v>21</v>
      </c>
      <c r="AA12" s="228">
        <v>5</v>
      </c>
      <c r="AB12" s="227">
        <v>6</v>
      </c>
    </row>
    <row r="13" spans="1:28" ht="36">
      <c r="A13" s="183" t="s">
        <v>487</v>
      </c>
      <c r="B13" s="183" t="s">
        <v>356</v>
      </c>
      <c r="C13" s="245">
        <v>339</v>
      </c>
      <c r="D13" s="246" t="s">
        <v>488</v>
      </c>
      <c r="E13" s="247">
        <v>573958748586</v>
      </c>
      <c r="F13" s="174">
        <v>6</v>
      </c>
      <c r="G13" s="174"/>
      <c r="H13" s="174"/>
      <c r="I13" s="188">
        <v>3</v>
      </c>
      <c r="J13" s="188"/>
      <c r="K13" s="188"/>
      <c r="L13" s="188"/>
      <c r="M13" s="189"/>
      <c r="N13" s="189">
        <v>2</v>
      </c>
      <c r="O13" s="190">
        <v>3</v>
      </c>
      <c r="P13" s="191"/>
      <c r="Q13" s="192">
        <v>2</v>
      </c>
      <c r="R13" s="193">
        <v>0</v>
      </c>
      <c r="S13" s="194"/>
      <c r="T13" s="194">
        <v>0</v>
      </c>
      <c r="U13" s="234">
        <v>16</v>
      </c>
      <c r="V13" s="235">
        <v>5</v>
      </c>
      <c r="W13" s="235">
        <v>21</v>
      </c>
      <c r="X13" s="235">
        <v>5</v>
      </c>
      <c r="Y13" s="235">
        <v>21</v>
      </c>
      <c r="Z13" s="236">
        <v>21</v>
      </c>
      <c r="AA13" s="228">
        <v>5</v>
      </c>
      <c r="AB13" s="227">
        <v>7</v>
      </c>
    </row>
    <row r="14" spans="1:28" ht="78.75">
      <c r="A14" s="183" t="s">
        <v>7</v>
      </c>
      <c r="B14" s="183" t="s">
        <v>358</v>
      </c>
      <c r="C14" s="245">
        <v>408</v>
      </c>
      <c r="D14" s="246" t="s">
        <v>10</v>
      </c>
      <c r="E14" s="247">
        <v>720720554231</v>
      </c>
      <c r="F14" s="174">
        <v>6</v>
      </c>
      <c r="G14" s="174"/>
      <c r="H14" s="174"/>
      <c r="I14" s="188">
        <v>3</v>
      </c>
      <c r="J14" s="188"/>
      <c r="K14" s="188"/>
      <c r="L14" s="188"/>
      <c r="M14" s="189"/>
      <c r="N14" s="189">
        <v>2</v>
      </c>
      <c r="O14" s="190">
        <v>3</v>
      </c>
      <c r="P14" s="191"/>
      <c r="Q14" s="192">
        <v>2</v>
      </c>
      <c r="R14" s="193">
        <v>0</v>
      </c>
      <c r="S14" s="194"/>
      <c r="T14" s="194">
        <v>0</v>
      </c>
      <c r="U14" s="234">
        <v>16</v>
      </c>
      <c r="V14" s="235">
        <v>5</v>
      </c>
      <c r="W14" s="235">
        <v>21</v>
      </c>
      <c r="X14" s="235">
        <v>5</v>
      </c>
      <c r="Y14" s="235">
        <v>21</v>
      </c>
      <c r="Z14" s="236">
        <v>21</v>
      </c>
      <c r="AA14" s="228">
        <v>5</v>
      </c>
      <c r="AB14" s="227">
        <v>8</v>
      </c>
    </row>
    <row r="15" spans="1:28" ht="99">
      <c r="A15" s="183" t="s">
        <v>465</v>
      </c>
      <c r="B15" s="183" t="s">
        <v>372</v>
      </c>
      <c r="C15" s="245">
        <v>722</v>
      </c>
      <c r="D15" s="246" t="s">
        <v>209</v>
      </c>
      <c r="E15" s="247">
        <v>135343654783</v>
      </c>
      <c r="F15" s="174">
        <v>6</v>
      </c>
      <c r="G15" s="174"/>
      <c r="H15" s="174"/>
      <c r="I15" s="188">
        <v>3</v>
      </c>
      <c r="J15" s="188"/>
      <c r="K15" s="188"/>
      <c r="L15" s="188"/>
      <c r="M15" s="189">
        <v>3</v>
      </c>
      <c r="N15" s="189"/>
      <c r="O15" s="190">
        <v>3</v>
      </c>
      <c r="P15" s="191"/>
      <c r="Q15" s="192">
        <v>2</v>
      </c>
      <c r="R15" s="193">
        <v>0</v>
      </c>
      <c r="S15" s="194">
        <v>2</v>
      </c>
      <c r="T15" s="194"/>
      <c r="U15" s="234">
        <v>19</v>
      </c>
      <c r="V15" s="235">
        <v>0</v>
      </c>
      <c r="W15" s="235">
        <v>19</v>
      </c>
      <c r="X15" s="235">
        <v>1</v>
      </c>
      <c r="Y15" s="235">
        <v>20</v>
      </c>
      <c r="Z15" s="236">
        <v>20</v>
      </c>
      <c r="AA15" s="228">
        <v>1</v>
      </c>
      <c r="AB15" s="227">
        <v>9</v>
      </c>
    </row>
    <row r="16" spans="1:28" ht="63">
      <c r="A16" s="183" t="s">
        <v>487</v>
      </c>
      <c r="B16" s="183" t="s">
        <v>356</v>
      </c>
      <c r="C16" s="245">
        <v>7254</v>
      </c>
      <c r="D16" s="246" t="s">
        <v>190</v>
      </c>
      <c r="E16" s="247">
        <v>393892378475</v>
      </c>
      <c r="F16" s="174">
        <v>6</v>
      </c>
      <c r="G16" s="174"/>
      <c r="H16" s="174"/>
      <c r="I16" s="188"/>
      <c r="J16" s="188">
        <v>2</v>
      </c>
      <c r="K16" s="188"/>
      <c r="L16" s="188"/>
      <c r="M16" s="189">
        <v>3</v>
      </c>
      <c r="N16" s="189"/>
      <c r="O16" s="190"/>
      <c r="P16" s="191"/>
      <c r="Q16" s="192">
        <v>2</v>
      </c>
      <c r="R16" s="193">
        <v>0</v>
      </c>
      <c r="S16" s="194">
        <v>2</v>
      </c>
      <c r="T16" s="194"/>
      <c r="U16" s="234">
        <v>15</v>
      </c>
      <c r="V16" s="235">
        <v>5</v>
      </c>
      <c r="W16" s="235">
        <v>20</v>
      </c>
      <c r="X16" s="235">
        <v>5</v>
      </c>
      <c r="Y16" s="235">
        <v>20</v>
      </c>
      <c r="Z16" s="236">
        <v>20</v>
      </c>
      <c r="AA16" s="228">
        <v>5</v>
      </c>
      <c r="AB16" s="227">
        <v>10</v>
      </c>
    </row>
    <row r="17" spans="1:28" ht="33.75">
      <c r="A17" s="183" t="s">
        <v>475</v>
      </c>
      <c r="B17" s="183" t="s">
        <v>340</v>
      </c>
      <c r="C17" s="245">
        <v>898</v>
      </c>
      <c r="D17" s="246" t="s">
        <v>125</v>
      </c>
      <c r="E17" s="247">
        <v>4955549262845</v>
      </c>
      <c r="F17" s="174">
        <v>6</v>
      </c>
      <c r="G17" s="174"/>
      <c r="H17" s="174"/>
      <c r="I17" s="188"/>
      <c r="J17" s="188">
        <v>2</v>
      </c>
      <c r="K17" s="188"/>
      <c r="L17" s="188"/>
      <c r="M17" s="189">
        <v>3</v>
      </c>
      <c r="N17" s="189"/>
      <c r="O17" s="190"/>
      <c r="P17" s="191">
        <v>1</v>
      </c>
      <c r="Q17" s="192"/>
      <c r="R17" s="193">
        <v>0</v>
      </c>
      <c r="S17" s="194">
        <v>2</v>
      </c>
      <c r="T17" s="194"/>
      <c r="U17" s="234">
        <v>14</v>
      </c>
      <c r="V17" s="235">
        <v>5</v>
      </c>
      <c r="W17" s="235">
        <v>19</v>
      </c>
      <c r="X17" s="235">
        <v>5</v>
      </c>
      <c r="Y17" s="235">
        <v>19</v>
      </c>
      <c r="Z17" s="236">
        <v>19</v>
      </c>
      <c r="AA17" s="228">
        <v>5</v>
      </c>
      <c r="AB17" s="227">
        <v>11</v>
      </c>
    </row>
    <row r="18" spans="1:28" ht="63">
      <c r="A18" s="183" t="s">
        <v>15</v>
      </c>
      <c r="B18" s="183" t="s">
        <v>355</v>
      </c>
      <c r="C18" s="245">
        <v>488</v>
      </c>
      <c r="D18" s="246" t="s">
        <v>35</v>
      </c>
      <c r="E18" s="247">
        <v>1700035510459</v>
      </c>
      <c r="F18" s="174">
        <v>6</v>
      </c>
      <c r="G18" s="174"/>
      <c r="H18" s="174"/>
      <c r="I18" s="188">
        <v>3</v>
      </c>
      <c r="J18" s="188"/>
      <c r="K18" s="188"/>
      <c r="L18" s="188"/>
      <c r="M18" s="189"/>
      <c r="N18" s="189">
        <v>2</v>
      </c>
      <c r="O18" s="190">
        <v>3</v>
      </c>
      <c r="P18" s="191"/>
      <c r="Q18" s="192"/>
      <c r="R18" s="193">
        <v>0</v>
      </c>
      <c r="S18" s="194"/>
      <c r="T18" s="194">
        <v>0</v>
      </c>
      <c r="U18" s="234">
        <v>14</v>
      </c>
      <c r="V18" s="235">
        <v>5</v>
      </c>
      <c r="W18" s="235">
        <v>19</v>
      </c>
      <c r="X18" s="235">
        <v>5</v>
      </c>
      <c r="Y18" s="235">
        <v>19</v>
      </c>
      <c r="Z18" s="236">
        <v>19</v>
      </c>
      <c r="AA18" s="228">
        <v>5</v>
      </c>
      <c r="AB18" s="227">
        <v>12</v>
      </c>
    </row>
    <row r="19" spans="1:28" ht="67.5">
      <c r="A19" s="183" t="s">
        <v>97</v>
      </c>
      <c r="B19" s="183" t="s">
        <v>346</v>
      </c>
      <c r="C19" s="245">
        <v>880</v>
      </c>
      <c r="D19" s="246" t="s">
        <v>109</v>
      </c>
      <c r="E19" s="247">
        <v>331470040733</v>
      </c>
      <c r="F19" s="174"/>
      <c r="G19" s="174"/>
      <c r="H19" s="174">
        <v>1</v>
      </c>
      <c r="I19" s="188">
        <v>3</v>
      </c>
      <c r="J19" s="188"/>
      <c r="K19" s="188"/>
      <c r="L19" s="188"/>
      <c r="M19" s="189">
        <v>3</v>
      </c>
      <c r="N19" s="189"/>
      <c r="O19" s="190">
        <v>3</v>
      </c>
      <c r="P19" s="191"/>
      <c r="Q19" s="192">
        <v>2</v>
      </c>
      <c r="R19" s="193">
        <v>0</v>
      </c>
      <c r="S19" s="194">
        <v>2</v>
      </c>
      <c r="T19" s="194"/>
      <c r="U19" s="234">
        <v>14</v>
      </c>
      <c r="V19" s="235">
        <v>5</v>
      </c>
      <c r="W19" s="235">
        <v>19</v>
      </c>
      <c r="X19" s="235">
        <v>5</v>
      </c>
      <c r="Y19" s="235">
        <v>19</v>
      </c>
      <c r="Z19" s="236">
        <v>19</v>
      </c>
      <c r="AA19" s="228">
        <v>5</v>
      </c>
      <c r="AB19" s="227">
        <v>13</v>
      </c>
    </row>
    <row r="20" spans="1:28" ht="72">
      <c r="A20" s="183" t="s">
        <v>475</v>
      </c>
      <c r="B20" s="183" t="s">
        <v>340</v>
      </c>
      <c r="C20" s="245">
        <v>889</v>
      </c>
      <c r="D20" s="246" t="s">
        <v>118</v>
      </c>
      <c r="E20" s="247">
        <v>1692491147000</v>
      </c>
      <c r="F20" s="174"/>
      <c r="G20" s="174">
        <v>4</v>
      </c>
      <c r="H20" s="174"/>
      <c r="I20" s="188"/>
      <c r="J20" s="188">
        <v>2</v>
      </c>
      <c r="K20" s="188"/>
      <c r="L20" s="188"/>
      <c r="M20" s="189">
        <v>3</v>
      </c>
      <c r="N20" s="189"/>
      <c r="O20" s="190">
        <v>3</v>
      </c>
      <c r="P20" s="191"/>
      <c r="Q20" s="192"/>
      <c r="R20" s="193">
        <v>0</v>
      </c>
      <c r="S20" s="194">
        <v>2</v>
      </c>
      <c r="T20" s="194"/>
      <c r="U20" s="234">
        <v>14</v>
      </c>
      <c r="V20" s="235">
        <v>5</v>
      </c>
      <c r="W20" s="235">
        <v>19</v>
      </c>
      <c r="X20" s="235">
        <v>5</v>
      </c>
      <c r="Y20" s="235">
        <v>19</v>
      </c>
      <c r="Z20" s="236">
        <v>19</v>
      </c>
      <c r="AA20" s="228">
        <v>5</v>
      </c>
      <c r="AB20" s="227">
        <v>14</v>
      </c>
    </row>
    <row r="21" spans="1:28" ht="78.75">
      <c r="A21" s="183" t="s">
        <v>7</v>
      </c>
      <c r="B21" s="183" t="s">
        <v>358</v>
      </c>
      <c r="C21" s="245">
        <v>680</v>
      </c>
      <c r="D21" s="246" t="s">
        <v>51</v>
      </c>
      <c r="E21" s="247">
        <v>355194224000</v>
      </c>
      <c r="F21" s="174"/>
      <c r="G21" s="174">
        <v>4</v>
      </c>
      <c r="H21" s="174"/>
      <c r="I21" s="188">
        <v>3</v>
      </c>
      <c r="J21" s="188"/>
      <c r="K21" s="188"/>
      <c r="L21" s="188"/>
      <c r="M21" s="189"/>
      <c r="N21" s="189">
        <v>2</v>
      </c>
      <c r="O21" s="190">
        <v>3</v>
      </c>
      <c r="P21" s="191"/>
      <c r="Q21" s="192">
        <v>2</v>
      </c>
      <c r="R21" s="193">
        <v>0</v>
      </c>
      <c r="S21" s="194"/>
      <c r="T21" s="194">
        <v>0</v>
      </c>
      <c r="U21" s="234">
        <v>14</v>
      </c>
      <c r="V21" s="235">
        <v>5</v>
      </c>
      <c r="W21" s="235">
        <v>19</v>
      </c>
      <c r="X21" s="235">
        <v>5</v>
      </c>
      <c r="Y21" s="235">
        <v>19</v>
      </c>
      <c r="Z21" s="236">
        <v>19</v>
      </c>
      <c r="AA21" s="228">
        <v>5</v>
      </c>
      <c r="AB21" s="227">
        <v>15</v>
      </c>
    </row>
    <row r="22" spans="1:28" ht="45">
      <c r="A22" s="183" t="s">
        <v>431</v>
      </c>
      <c r="B22" s="183" t="s">
        <v>353</v>
      </c>
      <c r="C22" s="245">
        <v>54</v>
      </c>
      <c r="D22" s="246" t="s">
        <v>443</v>
      </c>
      <c r="E22" s="247">
        <v>657831191879</v>
      </c>
      <c r="F22" s="174">
        <v>6</v>
      </c>
      <c r="G22" s="174"/>
      <c r="H22" s="174"/>
      <c r="I22" s="188"/>
      <c r="J22" s="188">
        <v>2</v>
      </c>
      <c r="K22" s="188"/>
      <c r="L22" s="188"/>
      <c r="M22" s="189">
        <v>3</v>
      </c>
      <c r="N22" s="189"/>
      <c r="O22" s="190">
        <v>3</v>
      </c>
      <c r="P22" s="191"/>
      <c r="Q22" s="192"/>
      <c r="R22" s="193">
        <v>0</v>
      </c>
      <c r="S22" s="194"/>
      <c r="T22" s="194">
        <v>0</v>
      </c>
      <c r="U22" s="234">
        <v>14</v>
      </c>
      <c r="V22" s="235">
        <v>5</v>
      </c>
      <c r="W22" s="235">
        <v>19</v>
      </c>
      <c r="X22" s="235">
        <v>5</v>
      </c>
      <c r="Y22" s="235">
        <v>19</v>
      </c>
      <c r="Z22" s="236">
        <v>19</v>
      </c>
      <c r="AA22" s="228">
        <v>5</v>
      </c>
      <c r="AB22" s="227">
        <v>16</v>
      </c>
    </row>
    <row r="23" spans="1:28" ht="56.25">
      <c r="A23" s="183" t="s">
        <v>450</v>
      </c>
      <c r="B23" s="183" t="s">
        <v>343</v>
      </c>
      <c r="C23" s="245">
        <v>7251</v>
      </c>
      <c r="D23" s="246" t="s">
        <v>188</v>
      </c>
      <c r="E23" s="247">
        <v>8779418675216</v>
      </c>
      <c r="F23" s="174">
        <v>6</v>
      </c>
      <c r="G23" s="174"/>
      <c r="H23" s="174"/>
      <c r="I23" s="188"/>
      <c r="J23" s="188"/>
      <c r="K23" s="188">
        <v>1</v>
      </c>
      <c r="L23" s="188"/>
      <c r="M23" s="189"/>
      <c r="N23" s="189">
        <v>2</v>
      </c>
      <c r="O23" s="190"/>
      <c r="P23" s="191">
        <v>1</v>
      </c>
      <c r="Q23" s="192">
        <v>2</v>
      </c>
      <c r="R23" s="193"/>
      <c r="S23" s="194">
        <v>2</v>
      </c>
      <c r="T23" s="194"/>
      <c r="U23" s="234">
        <v>14</v>
      </c>
      <c r="V23" s="235">
        <v>5</v>
      </c>
      <c r="W23" s="235">
        <v>19</v>
      </c>
      <c r="X23" s="235">
        <v>5</v>
      </c>
      <c r="Y23" s="235">
        <v>19</v>
      </c>
      <c r="Z23" s="236">
        <v>19</v>
      </c>
      <c r="AA23" s="228">
        <v>5</v>
      </c>
      <c r="AB23" s="227">
        <v>17</v>
      </c>
    </row>
    <row r="24" spans="1:28" ht="33.75">
      <c r="A24" s="183" t="s">
        <v>475</v>
      </c>
      <c r="B24" s="183" t="s">
        <v>340</v>
      </c>
      <c r="C24" s="245">
        <v>262</v>
      </c>
      <c r="D24" s="246" t="s">
        <v>476</v>
      </c>
      <c r="E24" s="247">
        <v>2042506793646</v>
      </c>
      <c r="F24" s="174"/>
      <c r="G24" s="174">
        <v>4</v>
      </c>
      <c r="H24" s="195"/>
      <c r="I24" s="188"/>
      <c r="J24" s="188"/>
      <c r="K24" s="188">
        <v>1</v>
      </c>
      <c r="L24" s="188"/>
      <c r="M24" s="189">
        <v>3</v>
      </c>
      <c r="N24" s="189"/>
      <c r="O24" s="190">
        <v>3</v>
      </c>
      <c r="P24" s="191"/>
      <c r="Q24" s="192"/>
      <c r="R24" s="193">
        <v>0</v>
      </c>
      <c r="S24" s="194">
        <v>2</v>
      </c>
      <c r="T24" s="194"/>
      <c r="U24" s="234">
        <v>13</v>
      </c>
      <c r="V24" s="235">
        <v>5</v>
      </c>
      <c r="W24" s="235">
        <v>18</v>
      </c>
      <c r="X24" s="235">
        <v>5</v>
      </c>
      <c r="Y24" s="235">
        <v>18</v>
      </c>
      <c r="Z24" s="236">
        <v>18</v>
      </c>
      <c r="AA24" s="228">
        <v>5</v>
      </c>
      <c r="AB24" s="227">
        <v>18</v>
      </c>
    </row>
    <row r="25" spans="1:28" ht="67.5">
      <c r="A25" s="183" t="s">
        <v>97</v>
      </c>
      <c r="B25" s="183" t="s">
        <v>346</v>
      </c>
      <c r="C25" s="245">
        <v>875</v>
      </c>
      <c r="D25" s="246" t="s">
        <v>104</v>
      </c>
      <c r="E25" s="247">
        <v>1315860409098</v>
      </c>
      <c r="F25" s="174"/>
      <c r="G25" s="174"/>
      <c r="H25" s="174">
        <v>1</v>
      </c>
      <c r="I25" s="188"/>
      <c r="J25" s="188"/>
      <c r="K25" s="188">
        <v>1</v>
      </c>
      <c r="L25" s="188">
        <v>0</v>
      </c>
      <c r="M25" s="189">
        <v>3</v>
      </c>
      <c r="N25" s="189"/>
      <c r="O25" s="190">
        <v>3</v>
      </c>
      <c r="P25" s="191"/>
      <c r="Q25" s="192">
        <v>2</v>
      </c>
      <c r="R25" s="193">
        <v>0</v>
      </c>
      <c r="S25" s="194">
        <v>2</v>
      </c>
      <c r="T25" s="194"/>
      <c r="U25" s="234">
        <v>12</v>
      </c>
      <c r="V25" s="235">
        <v>5</v>
      </c>
      <c r="W25" s="235">
        <v>17</v>
      </c>
      <c r="X25" s="235">
        <v>5</v>
      </c>
      <c r="Y25" s="235">
        <v>17</v>
      </c>
      <c r="Z25" s="236">
        <v>17</v>
      </c>
      <c r="AA25" s="228">
        <v>5</v>
      </c>
      <c r="AB25" s="227">
        <v>19</v>
      </c>
    </row>
    <row r="26" spans="1:28" ht="33.75">
      <c r="A26" s="183" t="s">
        <v>475</v>
      </c>
      <c r="B26" s="183" t="s">
        <v>340</v>
      </c>
      <c r="C26" s="245">
        <v>4248</v>
      </c>
      <c r="D26" s="246" t="s">
        <v>178</v>
      </c>
      <c r="E26" s="247">
        <v>788164134928</v>
      </c>
      <c r="F26" s="174"/>
      <c r="G26" s="174"/>
      <c r="H26" s="174">
        <v>1</v>
      </c>
      <c r="I26" s="188"/>
      <c r="J26" s="188"/>
      <c r="K26" s="188">
        <v>1</v>
      </c>
      <c r="L26" s="188">
        <v>0</v>
      </c>
      <c r="M26" s="189">
        <v>3</v>
      </c>
      <c r="N26" s="189"/>
      <c r="O26" s="190">
        <v>3</v>
      </c>
      <c r="P26" s="191"/>
      <c r="Q26" s="192">
        <v>2</v>
      </c>
      <c r="R26" s="193">
        <v>0</v>
      </c>
      <c r="S26" s="194">
        <v>2</v>
      </c>
      <c r="T26" s="194"/>
      <c r="U26" s="234">
        <v>12</v>
      </c>
      <c r="V26" s="235">
        <v>5</v>
      </c>
      <c r="W26" s="235">
        <v>17</v>
      </c>
      <c r="X26" s="235">
        <v>5</v>
      </c>
      <c r="Y26" s="235">
        <v>17</v>
      </c>
      <c r="Z26" s="236">
        <v>17</v>
      </c>
      <c r="AA26" s="228">
        <v>5</v>
      </c>
      <c r="AB26" s="227">
        <v>20</v>
      </c>
    </row>
    <row r="27" spans="1:28" ht="54">
      <c r="A27" s="183" t="s">
        <v>475</v>
      </c>
      <c r="B27" s="183" t="s">
        <v>340</v>
      </c>
      <c r="C27" s="245">
        <v>901</v>
      </c>
      <c r="D27" s="246" t="s">
        <v>128</v>
      </c>
      <c r="E27" s="247">
        <v>1143019988666</v>
      </c>
      <c r="F27" s="174"/>
      <c r="G27" s="174"/>
      <c r="H27" s="174">
        <v>1</v>
      </c>
      <c r="I27" s="188"/>
      <c r="J27" s="188">
        <v>2</v>
      </c>
      <c r="K27" s="188"/>
      <c r="L27" s="188"/>
      <c r="M27" s="189"/>
      <c r="N27" s="189">
        <v>2</v>
      </c>
      <c r="O27" s="190">
        <v>3</v>
      </c>
      <c r="P27" s="191"/>
      <c r="Q27" s="192">
        <v>2</v>
      </c>
      <c r="R27" s="193"/>
      <c r="S27" s="194">
        <v>2</v>
      </c>
      <c r="T27" s="194"/>
      <c r="U27" s="234">
        <v>12</v>
      </c>
      <c r="V27" s="235">
        <v>5</v>
      </c>
      <c r="W27" s="235">
        <v>17</v>
      </c>
      <c r="X27" s="235">
        <v>5</v>
      </c>
      <c r="Y27" s="235">
        <v>17</v>
      </c>
      <c r="Z27" s="236">
        <v>17</v>
      </c>
      <c r="AA27" s="228">
        <v>5</v>
      </c>
      <c r="AB27" s="227">
        <v>21</v>
      </c>
    </row>
    <row r="28" spans="1:28" ht="81">
      <c r="A28" s="183" t="s">
        <v>465</v>
      </c>
      <c r="B28" s="183" t="s">
        <v>372</v>
      </c>
      <c r="C28" s="245">
        <v>724</v>
      </c>
      <c r="D28" s="246" t="s">
        <v>211</v>
      </c>
      <c r="E28" s="247">
        <v>48066545609</v>
      </c>
      <c r="F28" s="174"/>
      <c r="G28" s="174">
        <v>4</v>
      </c>
      <c r="H28" s="174"/>
      <c r="I28" s="188">
        <v>3</v>
      </c>
      <c r="J28" s="188"/>
      <c r="K28" s="188"/>
      <c r="L28" s="188"/>
      <c r="M28" s="189"/>
      <c r="N28" s="189">
        <v>2</v>
      </c>
      <c r="O28" s="190">
        <v>3</v>
      </c>
      <c r="P28" s="191"/>
      <c r="Q28" s="192">
        <v>2</v>
      </c>
      <c r="R28" s="193">
        <v>0</v>
      </c>
      <c r="S28" s="194">
        <v>2</v>
      </c>
      <c r="T28" s="194"/>
      <c r="U28" s="234">
        <v>16</v>
      </c>
      <c r="V28" s="235">
        <v>0</v>
      </c>
      <c r="W28" s="235">
        <v>16</v>
      </c>
      <c r="X28" s="235">
        <v>1</v>
      </c>
      <c r="Y28" s="235">
        <v>17</v>
      </c>
      <c r="Z28" s="236">
        <v>17</v>
      </c>
      <c r="AA28" s="228">
        <v>1</v>
      </c>
      <c r="AB28" s="227">
        <v>22</v>
      </c>
    </row>
    <row r="29" spans="1:28" ht="33.75">
      <c r="A29" s="183" t="s">
        <v>26</v>
      </c>
      <c r="B29" s="183" t="s">
        <v>380</v>
      </c>
      <c r="C29" s="245">
        <v>919</v>
      </c>
      <c r="D29" s="246" t="s">
        <v>138</v>
      </c>
      <c r="E29" s="247">
        <v>35349000000</v>
      </c>
      <c r="F29" s="174">
        <v>6</v>
      </c>
      <c r="G29" s="174"/>
      <c r="H29" s="174"/>
      <c r="I29" s="188">
        <v>2</v>
      </c>
      <c r="J29" s="188"/>
      <c r="K29" s="188"/>
      <c r="L29" s="188"/>
      <c r="M29" s="189"/>
      <c r="N29" s="189">
        <v>2</v>
      </c>
      <c r="O29" s="190">
        <v>3</v>
      </c>
      <c r="P29" s="191"/>
      <c r="Q29" s="192">
        <v>2</v>
      </c>
      <c r="R29" s="193">
        <v>0</v>
      </c>
      <c r="S29" s="194">
        <v>2</v>
      </c>
      <c r="T29" s="194"/>
      <c r="U29" s="234">
        <v>17</v>
      </c>
      <c r="V29" s="235">
        <v>0</v>
      </c>
      <c r="W29" s="235">
        <v>17</v>
      </c>
      <c r="X29" s="235">
        <v>0</v>
      </c>
      <c r="Y29" s="235">
        <v>17</v>
      </c>
      <c r="Z29" s="236">
        <v>17</v>
      </c>
      <c r="AA29" s="228">
        <v>0</v>
      </c>
      <c r="AB29" s="227">
        <v>23</v>
      </c>
    </row>
    <row r="30" spans="1:28" ht="36">
      <c r="A30" s="183" t="s">
        <v>475</v>
      </c>
      <c r="B30" s="183" t="s">
        <v>340</v>
      </c>
      <c r="C30" s="245">
        <v>891</v>
      </c>
      <c r="D30" s="246" t="s">
        <v>120</v>
      </c>
      <c r="E30" s="247">
        <v>1092521143500</v>
      </c>
      <c r="F30" s="174"/>
      <c r="G30" s="174"/>
      <c r="H30" s="174">
        <v>1</v>
      </c>
      <c r="I30" s="188">
        <v>3</v>
      </c>
      <c r="J30" s="188"/>
      <c r="K30" s="188"/>
      <c r="L30" s="188"/>
      <c r="M30" s="189">
        <v>3</v>
      </c>
      <c r="N30" s="189"/>
      <c r="O30" s="190">
        <v>3</v>
      </c>
      <c r="P30" s="191"/>
      <c r="Q30" s="192"/>
      <c r="R30" s="193">
        <v>0</v>
      </c>
      <c r="S30" s="194">
        <v>2</v>
      </c>
      <c r="T30" s="194"/>
      <c r="U30" s="234">
        <v>12</v>
      </c>
      <c r="V30" s="235">
        <v>5</v>
      </c>
      <c r="W30" s="235">
        <v>17</v>
      </c>
      <c r="X30" s="235">
        <v>5</v>
      </c>
      <c r="Y30" s="235">
        <v>17</v>
      </c>
      <c r="Z30" s="236">
        <v>17</v>
      </c>
      <c r="AA30" s="228">
        <v>5</v>
      </c>
      <c r="AB30" s="227">
        <v>24</v>
      </c>
    </row>
    <row r="31" spans="1:28" ht="36">
      <c r="A31" s="183" t="s">
        <v>475</v>
      </c>
      <c r="B31" s="183" t="s">
        <v>340</v>
      </c>
      <c r="C31" s="245">
        <v>899</v>
      </c>
      <c r="D31" s="246" t="s">
        <v>126</v>
      </c>
      <c r="E31" s="247">
        <v>328964528061</v>
      </c>
      <c r="F31" s="174"/>
      <c r="G31" s="174"/>
      <c r="H31" s="174">
        <v>1</v>
      </c>
      <c r="I31" s="188">
        <v>3</v>
      </c>
      <c r="J31" s="188"/>
      <c r="K31" s="188"/>
      <c r="L31" s="188"/>
      <c r="M31" s="189">
        <v>3</v>
      </c>
      <c r="N31" s="189"/>
      <c r="O31" s="190">
        <v>3</v>
      </c>
      <c r="P31" s="191"/>
      <c r="Q31" s="192"/>
      <c r="R31" s="193">
        <v>0</v>
      </c>
      <c r="S31" s="194">
        <v>2</v>
      </c>
      <c r="T31" s="194"/>
      <c r="U31" s="234">
        <v>12</v>
      </c>
      <c r="V31" s="235">
        <v>5</v>
      </c>
      <c r="W31" s="235">
        <v>17</v>
      </c>
      <c r="X31" s="235">
        <v>5</v>
      </c>
      <c r="Y31" s="235">
        <v>17</v>
      </c>
      <c r="Z31" s="236">
        <v>17</v>
      </c>
      <c r="AA31" s="228">
        <v>5</v>
      </c>
      <c r="AB31" s="227">
        <v>25</v>
      </c>
    </row>
    <row r="32" spans="1:28" ht="15">
      <c r="A32" s="183" t="s">
        <v>429</v>
      </c>
      <c r="B32" s="183" t="s">
        <v>365</v>
      </c>
      <c r="C32" s="245">
        <v>57</v>
      </c>
      <c r="D32" s="246" t="s">
        <v>445</v>
      </c>
      <c r="E32" s="247">
        <v>502411837220</v>
      </c>
      <c r="F32" s="174">
        <v>6</v>
      </c>
      <c r="G32" s="174"/>
      <c r="H32" s="174"/>
      <c r="I32" s="188">
        <v>3</v>
      </c>
      <c r="J32" s="188"/>
      <c r="K32" s="188"/>
      <c r="L32" s="188"/>
      <c r="M32" s="189"/>
      <c r="N32" s="189">
        <v>2</v>
      </c>
      <c r="O32" s="190">
        <v>3</v>
      </c>
      <c r="P32" s="191"/>
      <c r="Q32" s="192"/>
      <c r="R32" s="193">
        <v>0</v>
      </c>
      <c r="S32" s="194"/>
      <c r="T32" s="194">
        <v>0</v>
      </c>
      <c r="U32" s="234">
        <v>14</v>
      </c>
      <c r="V32" s="235">
        <v>1</v>
      </c>
      <c r="W32" s="235">
        <v>15</v>
      </c>
      <c r="X32" s="235">
        <v>5</v>
      </c>
      <c r="Y32" s="235">
        <v>17</v>
      </c>
      <c r="Z32" s="236">
        <v>17</v>
      </c>
      <c r="AA32" s="228">
        <v>3</v>
      </c>
      <c r="AB32" s="227">
        <v>26</v>
      </c>
    </row>
    <row r="33" spans="1:28" ht="67.5">
      <c r="A33" s="183" t="s">
        <v>97</v>
      </c>
      <c r="B33" s="183" t="s">
        <v>346</v>
      </c>
      <c r="C33" s="245">
        <v>876</v>
      </c>
      <c r="D33" s="246" t="s">
        <v>105</v>
      </c>
      <c r="E33" s="247">
        <v>487721036185</v>
      </c>
      <c r="F33" s="174"/>
      <c r="G33" s="174"/>
      <c r="H33" s="174">
        <v>1</v>
      </c>
      <c r="I33" s="188">
        <v>3</v>
      </c>
      <c r="J33" s="188"/>
      <c r="K33" s="188"/>
      <c r="L33" s="188"/>
      <c r="M33" s="189">
        <v>3</v>
      </c>
      <c r="N33" s="189"/>
      <c r="O33" s="190">
        <v>3</v>
      </c>
      <c r="P33" s="191"/>
      <c r="Q33" s="192"/>
      <c r="R33" s="193">
        <v>0</v>
      </c>
      <c r="S33" s="194">
        <v>2</v>
      </c>
      <c r="T33" s="194"/>
      <c r="U33" s="234">
        <v>12</v>
      </c>
      <c r="V33" s="235">
        <v>5</v>
      </c>
      <c r="W33" s="235">
        <v>17</v>
      </c>
      <c r="X33" s="235">
        <v>5</v>
      </c>
      <c r="Y33" s="235">
        <v>17</v>
      </c>
      <c r="Z33" s="236">
        <v>17</v>
      </c>
      <c r="AA33" s="228">
        <v>5</v>
      </c>
      <c r="AB33" s="227">
        <v>27</v>
      </c>
    </row>
    <row r="34" spans="1:28" ht="36">
      <c r="A34" s="183" t="s">
        <v>434</v>
      </c>
      <c r="B34" s="183" t="s">
        <v>354</v>
      </c>
      <c r="C34" s="245">
        <v>31</v>
      </c>
      <c r="D34" s="246" t="s">
        <v>436</v>
      </c>
      <c r="E34" s="251">
        <v>536112655430.64</v>
      </c>
      <c r="F34" s="174">
        <v>6</v>
      </c>
      <c r="G34" s="174"/>
      <c r="H34" s="174"/>
      <c r="I34" s="188">
        <v>3</v>
      </c>
      <c r="J34" s="188"/>
      <c r="K34" s="188"/>
      <c r="L34" s="188"/>
      <c r="M34" s="189"/>
      <c r="N34" s="189">
        <v>2</v>
      </c>
      <c r="O34" s="190">
        <v>3</v>
      </c>
      <c r="P34" s="191"/>
      <c r="Q34" s="192"/>
      <c r="R34" s="193">
        <v>0</v>
      </c>
      <c r="S34" s="194"/>
      <c r="T34" s="194">
        <v>0</v>
      </c>
      <c r="U34" s="234">
        <v>14</v>
      </c>
      <c r="V34" s="235">
        <v>1</v>
      </c>
      <c r="W34" s="235">
        <v>15</v>
      </c>
      <c r="X34" s="235">
        <v>5</v>
      </c>
      <c r="Y34" s="235">
        <v>17</v>
      </c>
      <c r="Z34" s="236">
        <v>17</v>
      </c>
      <c r="AA34" s="228">
        <v>3</v>
      </c>
      <c r="AB34" s="227">
        <v>28</v>
      </c>
    </row>
    <row r="35" spans="1:28" ht="45">
      <c r="A35" s="183" t="s">
        <v>473</v>
      </c>
      <c r="B35" s="183" t="s">
        <v>349</v>
      </c>
      <c r="C35" s="245">
        <v>543</v>
      </c>
      <c r="D35" s="246" t="s">
        <v>38</v>
      </c>
      <c r="E35" s="247">
        <v>1017035516232</v>
      </c>
      <c r="F35" s="174"/>
      <c r="G35" s="174"/>
      <c r="H35" s="174">
        <v>1</v>
      </c>
      <c r="I35" s="188">
        <v>3</v>
      </c>
      <c r="J35" s="188"/>
      <c r="K35" s="188"/>
      <c r="L35" s="188"/>
      <c r="M35" s="189">
        <v>3</v>
      </c>
      <c r="N35" s="189"/>
      <c r="O35" s="190">
        <v>1</v>
      </c>
      <c r="P35" s="191"/>
      <c r="Q35" s="192">
        <v>2</v>
      </c>
      <c r="R35" s="193">
        <v>0</v>
      </c>
      <c r="S35" s="194">
        <v>2</v>
      </c>
      <c r="T35" s="194"/>
      <c r="U35" s="234">
        <v>12</v>
      </c>
      <c r="V35" s="235">
        <v>5</v>
      </c>
      <c r="W35" s="235">
        <v>17</v>
      </c>
      <c r="X35" s="235">
        <v>5</v>
      </c>
      <c r="Y35" s="235">
        <v>17</v>
      </c>
      <c r="Z35" s="236">
        <v>17</v>
      </c>
      <c r="AA35" s="228">
        <v>5</v>
      </c>
      <c r="AB35" s="227">
        <v>29</v>
      </c>
    </row>
    <row r="36" spans="1:28" ht="54">
      <c r="A36" s="183" t="s">
        <v>461</v>
      </c>
      <c r="B36" s="183" t="s">
        <v>352</v>
      </c>
      <c r="C36" s="245">
        <v>721</v>
      </c>
      <c r="D36" s="246" t="s">
        <v>208</v>
      </c>
      <c r="E36" s="247">
        <v>188868657419</v>
      </c>
      <c r="F36" s="174"/>
      <c r="G36" s="174"/>
      <c r="H36" s="174">
        <v>1</v>
      </c>
      <c r="I36" s="188"/>
      <c r="J36" s="188">
        <v>2</v>
      </c>
      <c r="K36" s="188"/>
      <c r="L36" s="188"/>
      <c r="M36" s="189">
        <v>3</v>
      </c>
      <c r="N36" s="189"/>
      <c r="O36" s="190">
        <v>3</v>
      </c>
      <c r="P36" s="191"/>
      <c r="Q36" s="192">
        <v>2</v>
      </c>
      <c r="R36" s="193">
        <v>0</v>
      </c>
      <c r="S36" s="194">
        <v>2</v>
      </c>
      <c r="T36" s="194"/>
      <c r="U36" s="234">
        <v>13</v>
      </c>
      <c r="V36" s="235">
        <v>5</v>
      </c>
      <c r="W36" s="235">
        <v>18</v>
      </c>
      <c r="X36" s="235">
        <v>1</v>
      </c>
      <c r="Y36" s="235">
        <v>16</v>
      </c>
      <c r="Z36" s="236">
        <v>16</v>
      </c>
      <c r="AA36" s="228">
        <v>3</v>
      </c>
      <c r="AB36" s="227">
        <v>30</v>
      </c>
    </row>
    <row r="37" spans="1:28" ht="56.25">
      <c r="A37" s="183" t="s">
        <v>469</v>
      </c>
      <c r="B37" s="183" t="s">
        <v>374</v>
      </c>
      <c r="C37" s="245">
        <v>767</v>
      </c>
      <c r="D37" s="246" t="s">
        <v>252</v>
      </c>
      <c r="E37" s="247">
        <v>84523991033</v>
      </c>
      <c r="F37" s="174">
        <v>6</v>
      </c>
      <c r="G37" s="174"/>
      <c r="H37" s="174"/>
      <c r="I37" s="188"/>
      <c r="J37" s="188"/>
      <c r="K37" s="188">
        <v>1</v>
      </c>
      <c r="L37" s="188"/>
      <c r="M37" s="189">
        <v>3</v>
      </c>
      <c r="N37" s="189"/>
      <c r="O37" s="190">
        <v>3</v>
      </c>
      <c r="P37" s="191"/>
      <c r="Q37" s="192"/>
      <c r="R37" s="193">
        <v>0</v>
      </c>
      <c r="S37" s="194">
        <v>2</v>
      </c>
      <c r="T37" s="194"/>
      <c r="U37" s="234">
        <v>15</v>
      </c>
      <c r="V37" s="235">
        <v>0</v>
      </c>
      <c r="W37" s="235">
        <v>15</v>
      </c>
      <c r="X37" s="235">
        <v>1</v>
      </c>
      <c r="Y37" s="235">
        <v>16</v>
      </c>
      <c r="Z37" s="236">
        <v>16</v>
      </c>
      <c r="AA37" s="228">
        <v>1</v>
      </c>
      <c r="AB37" s="227">
        <v>31</v>
      </c>
    </row>
    <row r="38" spans="1:28" ht="67.5">
      <c r="A38" s="183" t="s">
        <v>97</v>
      </c>
      <c r="B38" s="183" t="s">
        <v>346</v>
      </c>
      <c r="C38" s="245">
        <v>869</v>
      </c>
      <c r="D38" s="246" t="s">
        <v>98</v>
      </c>
      <c r="E38" s="247">
        <v>1176636710661</v>
      </c>
      <c r="F38" s="174"/>
      <c r="G38" s="174"/>
      <c r="H38" s="174">
        <v>1</v>
      </c>
      <c r="I38" s="188"/>
      <c r="J38" s="188"/>
      <c r="K38" s="188"/>
      <c r="L38" s="188">
        <v>0</v>
      </c>
      <c r="M38" s="189">
        <v>3</v>
      </c>
      <c r="N38" s="189"/>
      <c r="O38" s="190">
        <v>3</v>
      </c>
      <c r="P38" s="191"/>
      <c r="Q38" s="192">
        <v>2</v>
      </c>
      <c r="R38" s="193"/>
      <c r="S38" s="194">
        <v>2</v>
      </c>
      <c r="T38" s="194"/>
      <c r="U38" s="234">
        <v>11</v>
      </c>
      <c r="V38" s="235">
        <v>5</v>
      </c>
      <c r="W38" s="235">
        <v>16</v>
      </c>
      <c r="X38" s="235">
        <v>5</v>
      </c>
      <c r="Y38" s="235">
        <v>16</v>
      </c>
      <c r="Z38" s="236">
        <v>16</v>
      </c>
      <c r="AA38" s="228">
        <v>5</v>
      </c>
      <c r="AB38" s="227">
        <v>32</v>
      </c>
    </row>
    <row r="39" spans="1:28" ht="33.75">
      <c r="A39" s="183" t="s">
        <v>475</v>
      </c>
      <c r="B39" s="183" t="s">
        <v>340</v>
      </c>
      <c r="C39" s="245">
        <v>900</v>
      </c>
      <c r="D39" s="246" t="s">
        <v>127</v>
      </c>
      <c r="E39" s="247">
        <v>469116156946</v>
      </c>
      <c r="F39" s="174"/>
      <c r="G39" s="174"/>
      <c r="H39" s="174">
        <v>1</v>
      </c>
      <c r="I39" s="188"/>
      <c r="J39" s="188">
        <v>2</v>
      </c>
      <c r="K39" s="188"/>
      <c r="L39" s="188"/>
      <c r="M39" s="189">
        <v>3</v>
      </c>
      <c r="N39" s="189"/>
      <c r="O39" s="190">
        <v>3</v>
      </c>
      <c r="P39" s="191"/>
      <c r="Q39" s="192"/>
      <c r="R39" s="193">
        <v>0</v>
      </c>
      <c r="S39" s="194">
        <v>2</v>
      </c>
      <c r="T39" s="194"/>
      <c r="U39" s="234">
        <v>11</v>
      </c>
      <c r="V39" s="235">
        <v>5</v>
      </c>
      <c r="W39" s="235">
        <v>16</v>
      </c>
      <c r="X39" s="235">
        <v>5</v>
      </c>
      <c r="Y39" s="235">
        <v>16</v>
      </c>
      <c r="Z39" s="236">
        <v>16</v>
      </c>
      <c r="AA39" s="228">
        <v>5</v>
      </c>
      <c r="AB39" s="227">
        <v>33</v>
      </c>
    </row>
    <row r="40" spans="1:28" ht="81">
      <c r="A40" s="183" t="s">
        <v>3</v>
      </c>
      <c r="B40" s="183" t="s">
        <v>360</v>
      </c>
      <c r="C40" s="245">
        <v>682</v>
      </c>
      <c r="D40" s="246" t="s">
        <v>53</v>
      </c>
      <c r="E40" s="247">
        <v>420565933873</v>
      </c>
      <c r="F40" s="174">
        <v>6</v>
      </c>
      <c r="G40" s="174"/>
      <c r="H40" s="174"/>
      <c r="I40" s="188"/>
      <c r="J40" s="188">
        <v>2</v>
      </c>
      <c r="K40" s="188"/>
      <c r="L40" s="188"/>
      <c r="M40" s="189"/>
      <c r="N40" s="189">
        <v>2</v>
      </c>
      <c r="O40" s="190">
        <v>3</v>
      </c>
      <c r="P40" s="191"/>
      <c r="Q40" s="192"/>
      <c r="R40" s="193">
        <v>0</v>
      </c>
      <c r="S40" s="194"/>
      <c r="T40" s="194">
        <v>0</v>
      </c>
      <c r="U40" s="234">
        <v>13</v>
      </c>
      <c r="V40" s="235">
        <v>1</v>
      </c>
      <c r="W40" s="235">
        <v>14</v>
      </c>
      <c r="X40" s="235">
        <v>5</v>
      </c>
      <c r="Y40" s="235">
        <v>16</v>
      </c>
      <c r="Z40" s="236">
        <v>16</v>
      </c>
      <c r="AA40" s="228">
        <v>3</v>
      </c>
      <c r="AB40" s="227">
        <v>34</v>
      </c>
    </row>
    <row r="41" spans="1:28" ht="45">
      <c r="A41" s="183" t="s">
        <v>80</v>
      </c>
      <c r="B41" s="183" t="s">
        <v>361</v>
      </c>
      <c r="C41" s="245">
        <v>708</v>
      </c>
      <c r="D41" s="246" t="s">
        <v>81</v>
      </c>
      <c r="E41" s="247">
        <v>164069404254</v>
      </c>
      <c r="F41" s="174">
        <v>6</v>
      </c>
      <c r="G41" s="174"/>
      <c r="H41" s="174"/>
      <c r="I41" s="188">
        <v>3</v>
      </c>
      <c r="J41" s="188"/>
      <c r="K41" s="188"/>
      <c r="L41" s="188"/>
      <c r="M41" s="189">
        <v>3</v>
      </c>
      <c r="N41" s="189"/>
      <c r="O41" s="190">
        <v>3</v>
      </c>
      <c r="P41" s="191"/>
      <c r="Q41" s="192"/>
      <c r="R41" s="193">
        <v>0</v>
      </c>
      <c r="S41" s="194"/>
      <c r="T41" s="194">
        <v>0</v>
      </c>
      <c r="U41" s="234">
        <v>15</v>
      </c>
      <c r="V41" s="235">
        <v>1</v>
      </c>
      <c r="W41" s="235">
        <v>16</v>
      </c>
      <c r="X41" s="235">
        <v>1</v>
      </c>
      <c r="Y41" s="235">
        <v>16</v>
      </c>
      <c r="Z41" s="236">
        <v>16</v>
      </c>
      <c r="AA41" s="228">
        <v>1</v>
      </c>
      <c r="AB41" s="227">
        <v>35</v>
      </c>
    </row>
    <row r="42" spans="1:28" ht="54">
      <c r="A42" s="183" t="s">
        <v>461</v>
      </c>
      <c r="B42" s="183" t="s">
        <v>352</v>
      </c>
      <c r="C42" s="245">
        <v>750</v>
      </c>
      <c r="D42" s="246" t="s">
        <v>236</v>
      </c>
      <c r="E42" s="247">
        <v>287650037860</v>
      </c>
      <c r="F42" s="174"/>
      <c r="G42" s="174"/>
      <c r="H42" s="174">
        <v>1</v>
      </c>
      <c r="I42" s="188">
        <v>3</v>
      </c>
      <c r="J42" s="188"/>
      <c r="K42" s="188"/>
      <c r="L42" s="188"/>
      <c r="M42" s="189"/>
      <c r="N42" s="189">
        <v>2</v>
      </c>
      <c r="O42" s="190">
        <v>3</v>
      </c>
      <c r="P42" s="191"/>
      <c r="Q42" s="192">
        <v>2</v>
      </c>
      <c r="R42" s="193">
        <v>0</v>
      </c>
      <c r="S42" s="194"/>
      <c r="T42" s="194">
        <v>0</v>
      </c>
      <c r="U42" s="234">
        <v>11</v>
      </c>
      <c r="V42" s="235">
        <v>5</v>
      </c>
      <c r="W42" s="235">
        <v>16</v>
      </c>
      <c r="X42" s="235">
        <v>5</v>
      </c>
      <c r="Y42" s="235">
        <v>16</v>
      </c>
      <c r="Z42" s="236">
        <v>16</v>
      </c>
      <c r="AA42" s="228">
        <v>5</v>
      </c>
      <c r="AB42" s="227">
        <v>36</v>
      </c>
    </row>
    <row r="43" spans="1:28" ht="63">
      <c r="A43" s="183" t="s">
        <v>485</v>
      </c>
      <c r="B43" s="183" t="s">
        <v>364</v>
      </c>
      <c r="C43" s="245">
        <v>870</v>
      </c>
      <c r="D43" s="246" t="s">
        <v>99</v>
      </c>
      <c r="E43" s="247">
        <v>57335208144</v>
      </c>
      <c r="F43" s="174">
        <v>6</v>
      </c>
      <c r="G43" s="174"/>
      <c r="H43" s="174"/>
      <c r="I43" s="188"/>
      <c r="J43" s="188">
        <v>2</v>
      </c>
      <c r="K43" s="188"/>
      <c r="L43" s="188"/>
      <c r="M43" s="189"/>
      <c r="N43" s="189">
        <v>2</v>
      </c>
      <c r="O43" s="190">
        <v>3</v>
      </c>
      <c r="P43" s="191"/>
      <c r="Q43" s="192"/>
      <c r="R43" s="193">
        <v>0</v>
      </c>
      <c r="S43" s="194">
        <v>2</v>
      </c>
      <c r="T43" s="194"/>
      <c r="U43" s="234">
        <v>15</v>
      </c>
      <c r="V43" s="235">
        <v>0</v>
      </c>
      <c r="W43" s="235">
        <v>15</v>
      </c>
      <c r="X43" s="235">
        <v>1</v>
      </c>
      <c r="Y43" s="235">
        <v>16</v>
      </c>
      <c r="Z43" s="236">
        <v>16</v>
      </c>
      <c r="AA43" s="228">
        <v>1</v>
      </c>
      <c r="AB43" s="227">
        <v>37</v>
      </c>
    </row>
    <row r="44" spans="1:28" ht="45">
      <c r="A44" s="183" t="s">
        <v>473</v>
      </c>
      <c r="B44" s="183" t="s">
        <v>349</v>
      </c>
      <c r="C44" s="245">
        <v>810</v>
      </c>
      <c r="D44" s="246" t="s">
        <v>294</v>
      </c>
      <c r="E44" s="247">
        <v>894386513378</v>
      </c>
      <c r="F44" s="174"/>
      <c r="G44" s="174"/>
      <c r="H44" s="174">
        <v>1</v>
      </c>
      <c r="I44" s="188"/>
      <c r="J44" s="188"/>
      <c r="K44" s="188">
        <v>1</v>
      </c>
      <c r="L44" s="188"/>
      <c r="M44" s="189"/>
      <c r="N44" s="189">
        <v>2</v>
      </c>
      <c r="O44" s="190">
        <v>3</v>
      </c>
      <c r="P44" s="191"/>
      <c r="Q44" s="192">
        <v>2</v>
      </c>
      <c r="R44" s="193">
        <v>0</v>
      </c>
      <c r="S44" s="194">
        <v>2</v>
      </c>
      <c r="T44" s="194"/>
      <c r="U44" s="234">
        <v>11</v>
      </c>
      <c r="V44" s="235">
        <v>5</v>
      </c>
      <c r="W44" s="235">
        <v>16</v>
      </c>
      <c r="X44" s="235">
        <v>5</v>
      </c>
      <c r="Y44" s="235">
        <v>16</v>
      </c>
      <c r="Z44" s="236">
        <v>16</v>
      </c>
      <c r="AA44" s="228">
        <v>5</v>
      </c>
      <c r="AB44" s="227">
        <v>38</v>
      </c>
    </row>
    <row r="45" spans="1:28" ht="56.25">
      <c r="A45" s="183" t="s">
        <v>450</v>
      </c>
      <c r="B45" s="183" t="s">
        <v>343</v>
      </c>
      <c r="C45" s="245">
        <v>7223</v>
      </c>
      <c r="D45" s="246" t="s">
        <v>185</v>
      </c>
      <c r="E45" s="247">
        <v>1507757846759</v>
      </c>
      <c r="F45" s="174"/>
      <c r="G45" s="174"/>
      <c r="H45" s="174">
        <v>1</v>
      </c>
      <c r="I45" s="188"/>
      <c r="J45" s="188"/>
      <c r="K45" s="188">
        <v>1</v>
      </c>
      <c r="L45" s="188"/>
      <c r="M45" s="189"/>
      <c r="N45" s="189">
        <v>2</v>
      </c>
      <c r="O45" s="190">
        <v>3</v>
      </c>
      <c r="P45" s="191"/>
      <c r="Q45" s="192">
        <v>2</v>
      </c>
      <c r="R45" s="193"/>
      <c r="S45" s="194">
        <v>2</v>
      </c>
      <c r="T45" s="194"/>
      <c r="U45" s="234">
        <v>11</v>
      </c>
      <c r="V45" s="235">
        <v>5</v>
      </c>
      <c r="W45" s="235">
        <v>16</v>
      </c>
      <c r="X45" s="235">
        <v>5</v>
      </c>
      <c r="Y45" s="235">
        <v>16</v>
      </c>
      <c r="Z45" s="236">
        <v>16</v>
      </c>
      <c r="AA45" s="228">
        <v>5</v>
      </c>
      <c r="AB45" s="227">
        <v>39</v>
      </c>
    </row>
    <row r="46" spans="1:28" ht="54">
      <c r="A46" s="183" t="s">
        <v>467</v>
      </c>
      <c r="B46" s="183" t="s">
        <v>338</v>
      </c>
      <c r="C46" s="245">
        <v>3075</v>
      </c>
      <c r="D46" s="246" t="s">
        <v>174</v>
      </c>
      <c r="E46" s="247">
        <v>140915346787</v>
      </c>
      <c r="F46" s="174">
        <v>6</v>
      </c>
      <c r="G46" s="174"/>
      <c r="H46" s="174"/>
      <c r="I46" s="188"/>
      <c r="J46" s="188"/>
      <c r="K46" s="188">
        <v>1</v>
      </c>
      <c r="L46" s="188">
        <v>0</v>
      </c>
      <c r="M46" s="189"/>
      <c r="N46" s="189">
        <v>2</v>
      </c>
      <c r="O46" s="190">
        <v>3</v>
      </c>
      <c r="P46" s="191"/>
      <c r="Q46" s="192"/>
      <c r="R46" s="193">
        <v>0</v>
      </c>
      <c r="S46" s="194">
        <v>2</v>
      </c>
      <c r="T46" s="194"/>
      <c r="U46" s="234">
        <v>14</v>
      </c>
      <c r="V46" s="235">
        <v>0</v>
      </c>
      <c r="W46" s="235">
        <v>14</v>
      </c>
      <c r="X46" s="235">
        <v>1</v>
      </c>
      <c r="Y46" s="235">
        <v>15</v>
      </c>
      <c r="Z46" s="236">
        <v>15</v>
      </c>
      <c r="AA46" s="228">
        <v>1</v>
      </c>
      <c r="AB46" s="227">
        <v>40</v>
      </c>
    </row>
    <row r="47" spans="1:28" ht="56.25">
      <c r="A47" s="183" t="s">
        <v>75</v>
      </c>
      <c r="B47" s="183" t="s">
        <v>375</v>
      </c>
      <c r="C47" s="245">
        <v>702</v>
      </c>
      <c r="D47" s="246" t="s">
        <v>76</v>
      </c>
      <c r="E47" s="247">
        <v>17459522614</v>
      </c>
      <c r="F47" s="174">
        <v>6</v>
      </c>
      <c r="G47" s="174"/>
      <c r="H47" s="174"/>
      <c r="I47" s="188"/>
      <c r="J47" s="188"/>
      <c r="K47" s="188">
        <v>2</v>
      </c>
      <c r="L47" s="188"/>
      <c r="M47" s="189"/>
      <c r="N47" s="189">
        <v>2</v>
      </c>
      <c r="O47" s="190">
        <v>3</v>
      </c>
      <c r="P47" s="191"/>
      <c r="Q47" s="192"/>
      <c r="R47" s="193"/>
      <c r="S47" s="194">
        <v>2</v>
      </c>
      <c r="T47" s="194"/>
      <c r="U47" s="234">
        <v>15</v>
      </c>
      <c r="V47" s="235">
        <v>0</v>
      </c>
      <c r="W47" s="235">
        <v>15</v>
      </c>
      <c r="X47" s="235">
        <v>0</v>
      </c>
      <c r="Y47" s="235">
        <v>15</v>
      </c>
      <c r="Z47" s="236">
        <v>15</v>
      </c>
      <c r="AA47" s="228">
        <v>0</v>
      </c>
      <c r="AB47" s="227">
        <v>41</v>
      </c>
    </row>
    <row r="48" spans="1:28" ht="45">
      <c r="A48" s="183" t="s">
        <v>18</v>
      </c>
      <c r="B48" s="183" t="s">
        <v>363</v>
      </c>
      <c r="C48" s="245">
        <v>715</v>
      </c>
      <c r="D48" s="246" t="s">
        <v>89</v>
      </c>
      <c r="E48" s="248">
        <v>221362000000</v>
      </c>
      <c r="F48" s="174">
        <v>6</v>
      </c>
      <c r="G48" s="174"/>
      <c r="H48" s="174"/>
      <c r="I48" s="188"/>
      <c r="J48" s="188">
        <v>2</v>
      </c>
      <c r="K48" s="188"/>
      <c r="L48" s="188"/>
      <c r="M48" s="189">
        <v>3</v>
      </c>
      <c r="N48" s="189"/>
      <c r="O48" s="190">
        <v>3</v>
      </c>
      <c r="P48" s="191"/>
      <c r="Q48" s="192"/>
      <c r="R48" s="193">
        <v>0</v>
      </c>
      <c r="S48" s="194"/>
      <c r="T48" s="194">
        <v>0</v>
      </c>
      <c r="U48" s="234">
        <v>14</v>
      </c>
      <c r="V48" s="235">
        <v>1</v>
      </c>
      <c r="W48" s="235">
        <v>15</v>
      </c>
      <c r="X48" s="235">
        <v>1</v>
      </c>
      <c r="Y48" s="235">
        <v>15</v>
      </c>
      <c r="Z48" s="236">
        <v>15</v>
      </c>
      <c r="AA48" s="228">
        <v>1</v>
      </c>
      <c r="AB48" s="227">
        <v>42</v>
      </c>
    </row>
    <row r="49" spans="1:28" ht="54">
      <c r="A49" s="183" t="s">
        <v>13</v>
      </c>
      <c r="B49" s="183" t="s">
        <v>373</v>
      </c>
      <c r="C49" s="245">
        <v>725</v>
      </c>
      <c r="D49" s="246" t="s">
        <v>212</v>
      </c>
      <c r="E49" s="247">
        <v>190771382749</v>
      </c>
      <c r="F49" s="174">
        <v>6</v>
      </c>
      <c r="G49" s="174"/>
      <c r="H49" s="174"/>
      <c r="I49" s="188">
        <v>3</v>
      </c>
      <c r="J49" s="188"/>
      <c r="K49" s="188"/>
      <c r="L49" s="188"/>
      <c r="M49" s="189"/>
      <c r="N49" s="189">
        <v>2</v>
      </c>
      <c r="O49" s="190">
        <v>3</v>
      </c>
      <c r="P49" s="191"/>
      <c r="Q49" s="192"/>
      <c r="R49" s="193">
        <v>0</v>
      </c>
      <c r="S49" s="194"/>
      <c r="T49" s="194">
        <v>0</v>
      </c>
      <c r="U49" s="234">
        <v>14</v>
      </c>
      <c r="V49" s="235">
        <v>0</v>
      </c>
      <c r="W49" s="235">
        <v>14</v>
      </c>
      <c r="X49" s="235">
        <v>1</v>
      </c>
      <c r="Y49" s="235">
        <v>15</v>
      </c>
      <c r="Z49" s="236">
        <v>15</v>
      </c>
      <c r="AA49" s="228">
        <v>1</v>
      </c>
      <c r="AB49" s="227">
        <v>43</v>
      </c>
    </row>
    <row r="50" spans="1:28" ht="54">
      <c r="A50" s="183" t="s">
        <v>18</v>
      </c>
      <c r="B50" s="183" t="s">
        <v>363</v>
      </c>
      <c r="C50" s="245">
        <v>736</v>
      </c>
      <c r="D50" s="246" t="s">
        <v>223</v>
      </c>
      <c r="E50" s="247">
        <v>119236283089</v>
      </c>
      <c r="F50" s="174"/>
      <c r="G50" s="174">
        <v>4</v>
      </c>
      <c r="H50" s="174"/>
      <c r="I50" s="188"/>
      <c r="J50" s="188">
        <v>2</v>
      </c>
      <c r="K50" s="188"/>
      <c r="L50" s="188"/>
      <c r="M50" s="189">
        <v>3</v>
      </c>
      <c r="N50" s="189"/>
      <c r="O50" s="190">
        <v>3</v>
      </c>
      <c r="P50" s="191"/>
      <c r="Q50" s="192">
        <v>2</v>
      </c>
      <c r="R50" s="193"/>
      <c r="S50" s="194"/>
      <c r="T50" s="194">
        <v>0</v>
      </c>
      <c r="U50" s="234">
        <v>14</v>
      </c>
      <c r="V50" s="235">
        <v>1</v>
      </c>
      <c r="W50" s="235">
        <v>15</v>
      </c>
      <c r="X50" s="235">
        <v>1</v>
      </c>
      <c r="Y50" s="235">
        <v>15</v>
      </c>
      <c r="Z50" s="236">
        <v>15</v>
      </c>
      <c r="AA50" s="228">
        <v>1</v>
      </c>
      <c r="AB50" s="227">
        <v>44</v>
      </c>
    </row>
    <row r="51" spans="1:28" ht="33.75">
      <c r="A51" s="183" t="s">
        <v>87</v>
      </c>
      <c r="B51" s="183" t="s">
        <v>369</v>
      </c>
      <c r="C51" s="245">
        <v>740</v>
      </c>
      <c r="D51" s="246" t="s">
        <v>226</v>
      </c>
      <c r="E51" s="247">
        <v>18680592964</v>
      </c>
      <c r="F51" s="174">
        <v>6</v>
      </c>
      <c r="G51" s="174"/>
      <c r="H51" s="174"/>
      <c r="I51" s="188"/>
      <c r="J51" s="188"/>
      <c r="K51" s="188">
        <v>1</v>
      </c>
      <c r="L51" s="188"/>
      <c r="M51" s="189">
        <v>3</v>
      </c>
      <c r="N51" s="189"/>
      <c r="O51" s="190">
        <v>3</v>
      </c>
      <c r="P51" s="191"/>
      <c r="Q51" s="192">
        <v>2</v>
      </c>
      <c r="R51" s="193"/>
      <c r="S51" s="194"/>
      <c r="T51" s="194">
        <v>0</v>
      </c>
      <c r="U51" s="234">
        <v>15</v>
      </c>
      <c r="V51" s="235">
        <v>0</v>
      </c>
      <c r="W51" s="235">
        <v>15</v>
      </c>
      <c r="X51" s="235">
        <v>0</v>
      </c>
      <c r="Y51" s="235">
        <v>15</v>
      </c>
      <c r="Z51" s="236">
        <v>15</v>
      </c>
      <c r="AA51" s="228">
        <v>0</v>
      </c>
      <c r="AB51" s="227">
        <v>45</v>
      </c>
    </row>
    <row r="52" spans="1:28" ht="33.75">
      <c r="A52" s="183" t="s">
        <v>475</v>
      </c>
      <c r="B52" s="183" t="s">
        <v>340</v>
      </c>
      <c r="C52" s="245">
        <v>890</v>
      </c>
      <c r="D52" s="246" t="s">
        <v>119</v>
      </c>
      <c r="E52" s="247">
        <v>57398252000</v>
      </c>
      <c r="F52" s="174"/>
      <c r="G52" s="174">
        <v>4</v>
      </c>
      <c r="H52" s="174"/>
      <c r="I52" s="188"/>
      <c r="J52" s="188">
        <v>2</v>
      </c>
      <c r="K52" s="188"/>
      <c r="L52" s="188"/>
      <c r="M52" s="189">
        <v>3</v>
      </c>
      <c r="N52" s="189"/>
      <c r="O52" s="190">
        <v>3</v>
      </c>
      <c r="P52" s="191"/>
      <c r="Q52" s="192"/>
      <c r="R52" s="193">
        <v>0</v>
      </c>
      <c r="S52" s="194">
        <v>0</v>
      </c>
      <c r="T52" s="194"/>
      <c r="U52" s="234">
        <v>12</v>
      </c>
      <c r="V52" s="235">
        <v>5</v>
      </c>
      <c r="W52" s="235">
        <v>17</v>
      </c>
      <c r="X52" s="235">
        <v>1</v>
      </c>
      <c r="Y52" s="235">
        <v>15</v>
      </c>
      <c r="Z52" s="236">
        <v>15</v>
      </c>
      <c r="AA52" s="228">
        <v>3</v>
      </c>
      <c r="AB52" s="227">
        <v>46</v>
      </c>
    </row>
    <row r="53" spans="1:28" ht="63">
      <c r="A53" s="183" t="s">
        <v>461</v>
      </c>
      <c r="B53" s="183" t="s">
        <v>352</v>
      </c>
      <c r="C53" s="245">
        <v>742</v>
      </c>
      <c r="D53" s="246" t="s">
        <v>229</v>
      </c>
      <c r="E53" s="247">
        <v>387056726041</v>
      </c>
      <c r="F53" s="174"/>
      <c r="G53" s="174"/>
      <c r="H53" s="174">
        <v>1</v>
      </c>
      <c r="I53" s="188">
        <v>3</v>
      </c>
      <c r="J53" s="188"/>
      <c r="K53" s="188"/>
      <c r="L53" s="188"/>
      <c r="M53" s="189">
        <v>3</v>
      </c>
      <c r="N53" s="189"/>
      <c r="O53" s="190">
        <v>3</v>
      </c>
      <c r="P53" s="191"/>
      <c r="Q53" s="192"/>
      <c r="R53" s="193">
        <v>0</v>
      </c>
      <c r="S53" s="194"/>
      <c r="T53" s="194">
        <v>0</v>
      </c>
      <c r="U53" s="234">
        <v>10</v>
      </c>
      <c r="V53" s="235">
        <v>5</v>
      </c>
      <c r="W53" s="235">
        <v>15</v>
      </c>
      <c r="X53" s="235">
        <v>5</v>
      </c>
      <c r="Y53" s="235">
        <v>15</v>
      </c>
      <c r="Z53" s="236">
        <v>15</v>
      </c>
      <c r="AA53" s="228">
        <v>5</v>
      </c>
      <c r="AB53" s="227">
        <v>47</v>
      </c>
    </row>
    <row r="54" spans="1:28" ht="56.25">
      <c r="A54" s="183" t="s">
        <v>463</v>
      </c>
      <c r="B54" s="183" t="s">
        <v>371</v>
      </c>
      <c r="C54" s="245">
        <v>379</v>
      </c>
      <c r="D54" s="246" t="s">
        <v>1</v>
      </c>
      <c r="E54" s="247">
        <v>92130000000</v>
      </c>
      <c r="F54" s="174">
        <v>6</v>
      </c>
      <c r="G54" s="174"/>
      <c r="H54" s="174"/>
      <c r="I54" s="188">
        <v>3</v>
      </c>
      <c r="J54" s="188"/>
      <c r="K54" s="188"/>
      <c r="L54" s="188"/>
      <c r="M54" s="189"/>
      <c r="N54" s="189">
        <v>2</v>
      </c>
      <c r="O54" s="190">
        <v>3</v>
      </c>
      <c r="P54" s="191"/>
      <c r="Q54" s="192"/>
      <c r="R54" s="193">
        <v>0</v>
      </c>
      <c r="S54" s="194"/>
      <c r="T54" s="194">
        <v>0</v>
      </c>
      <c r="U54" s="234">
        <v>14</v>
      </c>
      <c r="V54" s="235">
        <v>1</v>
      </c>
      <c r="W54" s="235">
        <v>15</v>
      </c>
      <c r="X54" s="235">
        <v>1</v>
      </c>
      <c r="Y54" s="235">
        <v>15</v>
      </c>
      <c r="Z54" s="236">
        <v>15</v>
      </c>
      <c r="AA54" s="228">
        <v>1</v>
      </c>
      <c r="AB54" s="227">
        <v>48</v>
      </c>
    </row>
    <row r="55" spans="1:28" ht="45">
      <c r="A55" s="183" t="s">
        <v>70</v>
      </c>
      <c r="B55" s="183" t="s">
        <v>381</v>
      </c>
      <c r="C55" s="245">
        <v>714</v>
      </c>
      <c r="D55" s="246" t="s">
        <v>88</v>
      </c>
      <c r="E55" s="247">
        <v>58950978400</v>
      </c>
      <c r="F55" s="174">
        <v>6</v>
      </c>
      <c r="G55" s="174"/>
      <c r="H55" s="174"/>
      <c r="I55" s="188">
        <v>3</v>
      </c>
      <c r="J55" s="188"/>
      <c r="K55" s="188"/>
      <c r="L55" s="188"/>
      <c r="M55" s="189"/>
      <c r="N55" s="189">
        <v>2</v>
      </c>
      <c r="O55" s="190">
        <v>3</v>
      </c>
      <c r="P55" s="191"/>
      <c r="Q55" s="192"/>
      <c r="R55" s="193">
        <v>0</v>
      </c>
      <c r="S55" s="194"/>
      <c r="T55" s="194">
        <v>0</v>
      </c>
      <c r="U55" s="234">
        <v>14</v>
      </c>
      <c r="V55" s="235">
        <v>0</v>
      </c>
      <c r="W55" s="235">
        <v>14</v>
      </c>
      <c r="X55" s="235">
        <v>1</v>
      </c>
      <c r="Y55" s="235">
        <v>15</v>
      </c>
      <c r="Z55" s="236">
        <v>15</v>
      </c>
      <c r="AA55" s="228">
        <v>1</v>
      </c>
      <c r="AB55" s="227">
        <v>49</v>
      </c>
    </row>
    <row r="56" spans="1:28" ht="54">
      <c r="A56" s="183" t="s">
        <v>26</v>
      </c>
      <c r="B56" s="183" t="s">
        <v>380</v>
      </c>
      <c r="C56" s="245">
        <v>513</v>
      </c>
      <c r="D56" s="246" t="s">
        <v>36</v>
      </c>
      <c r="E56" s="247">
        <v>29221488062</v>
      </c>
      <c r="F56" s="174">
        <v>6</v>
      </c>
      <c r="G56" s="174"/>
      <c r="H56" s="174"/>
      <c r="I56" s="188">
        <v>3</v>
      </c>
      <c r="J56" s="188"/>
      <c r="K56" s="188"/>
      <c r="L56" s="188"/>
      <c r="M56" s="189"/>
      <c r="N56" s="189">
        <v>2</v>
      </c>
      <c r="O56" s="190">
        <v>3</v>
      </c>
      <c r="P56" s="191"/>
      <c r="Q56" s="192"/>
      <c r="R56" s="193">
        <v>0</v>
      </c>
      <c r="S56" s="194"/>
      <c r="T56" s="194">
        <v>0</v>
      </c>
      <c r="U56" s="234">
        <v>14</v>
      </c>
      <c r="V56" s="235">
        <v>0</v>
      </c>
      <c r="W56" s="235">
        <v>14</v>
      </c>
      <c r="X56" s="235">
        <v>0</v>
      </c>
      <c r="Y56" s="235">
        <v>14</v>
      </c>
      <c r="Z56" s="236">
        <v>14</v>
      </c>
      <c r="AA56" s="228">
        <v>0</v>
      </c>
      <c r="AB56" s="227">
        <v>50</v>
      </c>
    </row>
    <row r="57" spans="1:28" ht="54">
      <c r="A57" s="183" t="s">
        <v>461</v>
      </c>
      <c r="B57" s="183" t="s">
        <v>352</v>
      </c>
      <c r="C57" s="245">
        <v>760</v>
      </c>
      <c r="D57" s="246" t="s">
        <v>245</v>
      </c>
      <c r="E57" s="247">
        <v>81937216002</v>
      </c>
      <c r="F57" s="174"/>
      <c r="G57" s="174"/>
      <c r="H57" s="174">
        <v>1</v>
      </c>
      <c r="I57" s="188"/>
      <c r="J57" s="188"/>
      <c r="K57" s="188">
        <v>1</v>
      </c>
      <c r="L57" s="188"/>
      <c r="M57" s="189"/>
      <c r="N57" s="189">
        <v>2</v>
      </c>
      <c r="O57" s="190">
        <v>3</v>
      </c>
      <c r="P57" s="191"/>
      <c r="Q57" s="192">
        <v>2</v>
      </c>
      <c r="R57" s="193">
        <v>0</v>
      </c>
      <c r="S57" s="194">
        <v>2</v>
      </c>
      <c r="T57" s="194"/>
      <c r="U57" s="234">
        <v>11</v>
      </c>
      <c r="V57" s="235">
        <v>5</v>
      </c>
      <c r="W57" s="235">
        <v>16</v>
      </c>
      <c r="X57" s="235">
        <v>1</v>
      </c>
      <c r="Y57" s="235">
        <v>14</v>
      </c>
      <c r="Z57" s="236">
        <v>14</v>
      </c>
      <c r="AA57" s="228">
        <v>3</v>
      </c>
      <c r="AB57" s="227">
        <v>51</v>
      </c>
    </row>
    <row r="58" spans="1:28" ht="56.25">
      <c r="A58" s="183" t="s">
        <v>469</v>
      </c>
      <c r="B58" s="183" t="s">
        <v>374</v>
      </c>
      <c r="C58" s="245">
        <v>773</v>
      </c>
      <c r="D58" s="246" t="s">
        <v>259</v>
      </c>
      <c r="E58" s="247">
        <v>31579046888</v>
      </c>
      <c r="F58" s="174"/>
      <c r="G58" s="174">
        <v>4</v>
      </c>
      <c r="H58" s="174"/>
      <c r="I58" s="188">
        <v>3</v>
      </c>
      <c r="J58" s="188"/>
      <c r="K58" s="188"/>
      <c r="L58" s="188"/>
      <c r="M58" s="189"/>
      <c r="N58" s="189">
        <v>2</v>
      </c>
      <c r="O58" s="190">
        <v>3</v>
      </c>
      <c r="P58" s="191"/>
      <c r="Q58" s="192">
        <v>2</v>
      </c>
      <c r="R58" s="193">
        <v>0</v>
      </c>
      <c r="S58" s="194"/>
      <c r="T58" s="194">
        <v>0</v>
      </c>
      <c r="U58" s="234">
        <v>14</v>
      </c>
      <c r="V58" s="235">
        <v>0</v>
      </c>
      <c r="W58" s="235">
        <v>14</v>
      </c>
      <c r="X58" s="235">
        <v>0</v>
      </c>
      <c r="Y58" s="235">
        <v>14</v>
      </c>
      <c r="Z58" s="236">
        <v>14</v>
      </c>
      <c r="AA58" s="228">
        <v>0</v>
      </c>
      <c r="AB58" s="227">
        <v>52</v>
      </c>
    </row>
    <row r="59" spans="1:28" ht="63">
      <c r="A59" s="183" t="s">
        <v>465</v>
      </c>
      <c r="B59" s="183" t="s">
        <v>372</v>
      </c>
      <c r="C59" s="245">
        <v>4006</v>
      </c>
      <c r="D59" s="246" t="s">
        <v>175</v>
      </c>
      <c r="E59" s="247">
        <v>7322672977</v>
      </c>
      <c r="F59" s="174"/>
      <c r="G59" s="174"/>
      <c r="H59" s="174">
        <v>1</v>
      </c>
      <c r="I59" s="188">
        <v>3</v>
      </c>
      <c r="J59" s="188"/>
      <c r="K59" s="188"/>
      <c r="L59" s="188"/>
      <c r="M59" s="189">
        <v>3</v>
      </c>
      <c r="N59" s="189"/>
      <c r="O59" s="190">
        <v>3</v>
      </c>
      <c r="P59" s="191"/>
      <c r="Q59" s="192">
        <v>2</v>
      </c>
      <c r="R59" s="193"/>
      <c r="S59" s="194">
        <v>2</v>
      </c>
      <c r="T59" s="194"/>
      <c r="U59" s="234">
        <v>14</v>
      </c>
      <c r="V59" s="235">
        <v>0</v>
      </c>
      <c r="W59" s="235">
        <v>14</v>
      </c>
      <c r="X59" s="235">
        <v>0</v>
      </c>
      <c r="Y59" s="235">
        <v>14</v>
      </c>
      <c r="Z59" s="236">
        <v>14</v>
      </c>
      <c r="AA59" s="228">
        <v>0</v>
      </c>
      <c r="AB59" s="227">
        <v>53</v>
      </c>
    </row>
    <row r="60" spans="1:28" ht="33.75">
      <c r="A60" s="183" t="s">
        <v>15</v>
      </c>
      <c r="B60" s="183" t="s">
        <v>355</v>
      </c>
      <c r="C60" s="245">
        <v>804</v>
      </c>
      <c r="D60" s="246" t="s">
        <v>288</v>
      </c>
      <c r="E60" s="247">
        <v>48594470676</v>
      </c>
      <c r="F60" s="174"/>
      <c r="G60" s="174"/>
      <c r="H60" s="174">
        <v>1</v>
      </c>
      <c r="I60" s="188">
        <v>3</v>
      </c>
      <c r="J60" s="188"/>
      <c r="K60" s="188"/>
      <c r="L60" s="188"/>
      <c r="M60" s="189"/>
      <c r="N60" s="189">
        <v>2</v>
      </c>
      <c r="O60" s="190">
        <v>3</v>
      </c>
      <c r="P60" s="191"/>
      <c r="Q60" s="192">
        <v>2</v>
      </c>
      <c r="R60" s="193">
        <v>0</v>
      </c>
      <c r="S60" s="194"/>
      <c r="T60" s="194">
        <v>0</v>
      </c>
      <c r="U60" s="234">
        <v>11</v>
      </c>
      <c r="V60" s="235">
        <v>5</v>
      </c>
      <c r="W60" s="235">
        <v>16</v>
      </c>
      <c r="X60" s="235">
        <v>1</v>
      </c>
      <c r="Y60" s="235">
        <v>14</v>
      </c>
      <c r="Z60" s="236">
        <v>14</v>
      </c>
      <c r="AA60" s="228">
        <v>3</v>
      </c>
      <c r="AB60" s="227">
        <v>54</v>
      </c>
    </row>
    <row r="61" spans="1:28" ht="45">
      <c r="A61" s="183" t="s">
        <v>80</v>
      </c>
      <c r="B61" s="183" t="s">
        <v>361</v>
      </c>
      <c r="C61" s="245">
        <v>842</v>
      </c>
      <c r="D61" s="246" t="s">
        <v>324</v>
      </c>
      <c r="E61" s="247">
        <v>188444104235</v>
      </c>
      <c r="F61" s="174">
        <v>6</v>
      </c>
      <c r="G61" s="174"/>
      <c r="H61" s="174"/>
      <c r="I61" s="188"/>
      <c r="J61" s="188"/>
      <c r="K61" s="188">
        <v>1</v>
      </c>
      <c r="L61" s="188"/>
      <c r="M61" s="189">
        <v>3</v>
      </c>
      <c r="N61" s="189"/>
      <c r="O61" s="190">
        <v>3</v>
      </c>
      <c r="P61" s="191"/>
      <c r="Q61" s="192"/>
      <c r="R61" s="193">
        <v>0</v>
      </c>
      <c r="S61" s="194"/>
      <c r="T61" s="194">
        <v>0</v>
      </c>
      <c r="U61" s="234">
        <v>13</v>
      </c>
      <c r="V61" s="235">
        <v>1</v>
      </c>
      <c r="W61" s="235">
        <v>14</v>
      </c>
      <c r="X61" s="235">
        <v>1</v>
      </c>
      <c r="Y61" s="235">
        <v>14</v>
      </c>
      <c r="Z61" s="236">
        <v>14</v>
      </c>
      <c r="AA61" s="228">
        <v>1</v>
      </c>
      <c r="AB61" s="227">
        <v>55</v>
      </c>
    </row>
    <row r="62" spans="1:28" ht="36">
      <c r="A62" s="183" t="s">
        <v>475</v>
      </c>
      <c r="B62" s="183" t="s">
        <v>340</v>
      </c>
      <c r="C62" s="245">
        <v>894</v>
      </c>
      <c r="D62" s="246" t="s">
        <v>123</v>
      </c>
      <c r="E62" s="247">
        <v>220387079620</v>
      </c>
      <c r="F62" s="174"/>
      <c r="G62" s="174"/>
      <c r="H62" s="174">
        <v>1</v>
      </c>
      <c r="I62" s="188"/>
      <c r="J62" s="188">
        <v>2</v>
      </c>
      <c r="K62" s="188"/>
      <c r="L62" s="188"/>
      <c r="M62" s="189">
        <v>3</v>
      </c>
      <c r="N62" s="189"/>
      <c r="O62" s="190">
        <v>3</v>
      </c>
      <c r="P62" s="191"/>
      <c r="Q62" s="192"/>
      <c r="R62" s="193">
        <v>0</v>
      </c>
      <c r="S62" s="194">
        <v>2</v>
      </c>
      <c r="T62" s="194"/>
      <c r="U62" s="234">
        <v>11</v>
      </c>
      <c r="V62" s="235">
        <v>5</v>
      </c>
      <c r="W62" s="235">
        <v>16</v>
      </c>
      <c r="X62" s="235">
        <v>1</v>
      </c>
      <c r="Y62" s="235">
        <v>14</v>
      </c>
      <c r="Z62" s="236">
        <v>14</v>
      </c>
      <c r="AA62" s="228">
        <v>3</v>
      </c>
      <c r="AB62" s="227">
        <v>56</v>
      </c>
    </row>
    <row r="63" spans="1:28" ht="72">
      <c r="A63" s="183" t="s">
        <v>61</v>
      </c>
      <c r="B63" s="183" t="s">
        <v>350</v>
      </c>
      <c r="C63" s="245">
        <v>692</v>
      </c>
      <c r="D63" s="246" t="s">
        <v>62</v>
      </c>
      <c r="E63" s="247">
        <v>13719458141</v>
      </c>
      <c r="F63" s="174">
        <v>6</v>
      </c>
      <c r="G63" s="174"/>
      <c r="H63" s="174"/>
      <c r="I63" s="188">
        <v>3</v>
      </c>
      <c r="J63" s="188"/>
      <c r="K63" s="188"/>
      <c r="L63" s="188"/>
      <c r="M63" s="189"/>
      <c r="N63" s="189">
        <v>2</v>
      </c>
      <c r="O63" s="190">
        <v>3</v>
      </c>
      <c r="P63" s="191"/>
      <c r="Q63" s="192"/>
      <c r="R63" s="193">
        <v>0</v>
      </c>
      <c r="S63" s="194"/>
      <c r="T63" s="194">
        <v>0</v>
      </c>
      <c r="U63" s="234">
        <v>14</v>
      </c>
      <c r="V63" s="235">
        <v>0</v>
      </c>
      <c r="W63" s="235">
        <v>14</v>
      </c>
      <c r="X63" s="235">
        <v>0</v>
      </c>
      <c r="Y63" s="235">
        <v>14</v>
      </c>
      <c r="Z63" s="236">
        <v>14</v>
      </c>
      <c r="AA63" s="228">
        <v>0</v>
      </c>
      <c r="AB63" s="227">
        <v>57</v>
      </c>
    </row>
    <row r="64" spans="1:28" ht="36">
      <c r="A64" s="183" t="s">
        <v>87</v>
      </c>
      <c r="B64" s="183" t="s">
        <v>369</v>
      </c>
      <c r="C64" s="245">
        <v>731</v>
      </c>
      <c r="D64" s="246" t="s">
        <v>218</v>
      </c>
      <c r="E64" s="247">
        <v>15324120948</v>
      </c>
      <c r="F64" s="174">
        <v>6</v>
      </c>
      <c r="G64" s="174"/>
      <c r="H64" s="174"/>
      <c r="I64" s="188"/>
      <c r="J64" s="188">
        <v>2</v>
      </c>
      <c r="K64" s="188"/>
      <c r="L64" s="188"/>
      <c r="M64" s="189">
        <v>3</v>
      </c>
      <c r="N64" s="189"/>
      <c r="O64" s="190">
        <v>3</v>
      </c>
      <c r="P64" s="191"/>
      <c r="Q64" s="192"/>
      <c r="R64" s="193">
        <v>0</v>
      </c>
      <c r="S64" s="194"/>
      <c r="T64" s="194">
        <v>0</v>
      </c>
      <c r="U64" s="234">
        <v>14</v>
      </c>
      <c r="V64" s="235">
        <v>0</v>
      </c>
      <c r="W64" s="235">
        <v>14</v>
      </c>
      <c r="X64" s="235">
        <v>0</v>
      </c>
      <c r="Y64" s="235">
        <v>14</v>
      </c>
      <c r="Z64" s="236">
        <v>14</v>
      </c>
      <c r="AA64" s="228">
        <v>0</v>
      </c>
      <c r="AB64" s="227">
        <v>58</v>
      </c>
    </row>
    <row r="65" spans="1:28" ht="54">
      <c r="A65" s="183" t="s">
        <v>479</v>
      </c>
      <c r="B65" s="183" t="s">
        <v>379</v>
      </c>
      <c r="C65" s="245">
        <v>822</v>
      </c>
      <c r="D65" s="246" t="s">
        <v>305</v>
      </c>
      <c r="E65" s="247">
        <v>35344640595</v>
      </c>
      <c r="F65" s="174">
        <v>6</v>
      </c>
      <c r="G65" s="174"/>
      <c r="H65" s="174"/>
      <c r="I65" s="188">
        <v>3</v>
      </c>
      <c r="J65" s="188"/>
      <c r="K65" s="188"/>
      <c r="L65" s="188"/>
      <c r="M65" s="189"/>
      <c r="N65" s="189">
        <v>2</v>
      </c>
      <c r="O65" s="190">
        <v>3</v>
      </c>
      <c r="P65" s="191"/>
      <c r="Q65" s="192"/>
      <c r="R65" s="193">
        <v>0</v>
      </c>
      <c r="S65" s="194"/>
      <c r="T65" s="194">
        <v>0</v>
      </c>
      <c r="U65" s="234">
        <v>14</v>
      </c>
      <c r="V65" s="235">
        <v>0</v>
      </c>
      <c r="W65" s="235">
        <v>14</v>
      </c>
      <c r="X65" s="235">
        <v>0</v>
      </c>
      <c r="Y65" s="235">
        <v>14</v>
      </c>
      <c r="Z65" s="236">
        <v>14</v>
      </c>
      <c r="AA65" s="228">
        <v>0</v>
      </c>
      <c r="AB65" s="227">
        <v>59</v>
      </c>
    </row>
    <row r="66" spans="1:28" ht="56.25">
      <c r="A66" s="183" t="s">
        <v>83</v>
      </c>
      <c r="B66" s="183" t="s">
        <v>357</v>
      </c>
      <c r="C66" s="245">
        <v>710</v>
      </c>
      <c r="D66" s="246" t="s">
        <v>84</v>
      </c>
      <c r="E66" s="247">
        <v>30806771033</v>
      </c>
      <c r="F66" s="174">
        <v>6</v>
      </c>
      <c r="G66" s="174"/>
      <c r="H66" s="174"/>
      <c r="I66" s="188">
        <v>3</v>
      </c>
      <c r="J66" s="188"/>
      <c r="K66" s="188"/>
      <c r="L66" s="188"/>
      <c r="M66" s="189"/>
      <c r="N66" s="189">
        <v>2</v>
      </c>
      <c r="O66" s="190">
        <v>3</v>
      </c>
      <c r="P66" s="191"/>
      <c r="Q66" s="192"/>
      <c r="R66" s="193">
        <v>0</v>
      </c>
      <c r="S66" s="194"/>
      <c r="T66" s="194">
        <v>0</v>
      </c>
      <c r="U66" s="234">
        <v>14</v>
      </c>
      <c r="V66" s="235">
        <v>0</v>
      </c>
      <c r="W66" s="235">
        <v>14</v>
      </c>
      <c r="X66" s="235">
        <v>0</v>
      </c>
      <c r="Y66" s="235">
        <v>14</v>
      </c>
      <c r="Z66" s="236">
        <v>14</v>
      </c>
      <c r="AA66" s="228">
        <v>0</v>
      </c>
      <c r="AB66" s="227">
        <v>60</v>
      </c>
    </row>
    <row r="67" spans="1:28" ht="27">
      <c r="A67" s="183" t="s">
        <v>452</v>
      </c>
      <c r="B67" s="183" t="s">
        <v>377</v>
      </c>
      <c r="C67" s="245">
        <v>74</v>
      </c>
      <c r="D67" s="246" t="s">
        <v>453</v>
      </c>
      <c r="E67" s="247">
        <v>2797221380</v>
      </c>
      <c r="F67" s="174">
        <v>6</v>
      </c>
      <c r="G67" s="174"/>
      <c r="H67" s="174"/>
      <c r="I67" s="188">
        <v>3</v>
      </c>
      <c r="J67" s="188"/>
      <c r="K67" s="188"/>
      <c r="L67" s="188"/>
      <c r="M67" s="189"/>
      <c r="N67" s="189">
        <v>2</v>
      </c>
      <c r="O67" s="190">
        <v>3</v>
      </c>
      <c r="P67" s="191"/>
      <c r="Q67" s="192"/>
      <c r="R67" s="193">
        <v>0</v>
      </c>
      <c r="S67" s="194"/>
      <c r="T67" s="194">
        <v>0</v>
      </c>
      <c r="U67" s="234">
        <v>14</v>
      </c>
      <c r="V67" s="235">
        <v>0</v>
      </c>
      <c r="W67" s="235">
        <v>14</v>
      </c>
      <c r="X67" s="235">
        <v>0</v>
      </c>
      <c r="Y67" s="235">
        <v>14</v>
      </c>
      <c r="Z67" s="236">
        <v>14</v>
      </c>
      <c r="AA67" s="228">
        <v>0</v>
      </c>
      <c r="AB67" s="227">
        <v>61</v>
      </c>
    </row>
    <row r="68" spans="1:28" ht="72">
      <c r="A68" s="183" t="s">
        <v>85</v>
      </c>
      <c r="B68" s="183" t="s">
        <v>347</v>
      </c>
      <c r="C68" s="245">
        <v>734</v>
      </c>
      <c r="D68" s="246" t="s">
        <v>221</v>
      </c>
      <c r="E68" s="247">
        <v>12680458389</v>
      </c>
      <c r="F68" s="174">
        <v>6</v>
      </c>
      <c r="G68" s="174"/>
      <c r="H68" s="174"/>
      <c r="I68" s="188">
        <v>3</v>
      </c>
      <c r="J68" s="188"/>
      <c r="K68" s="188"/>
      <c r="L68" s="188"/>
      <c r="M68" s="189"/>
      <c r="N68" s="189">
        <v>2</v>
      </c>
      <c r="O68" s="190">
        <v>3</v>
      </c>
      <c r="P68" s="191"/>
      <c r="Q68" s="192"/>
      <c r="R68" s="193">
        <v>0</v>
      </c>
      <c r="S68" s="194"/>
      <c r="T68" s="194">
        <v>0</v>
      </c>
      <c r="U68" s="234">
        <v>14</v>
      </c>
      <c r="V68" s="235">
        <v>0</v>
      </c>
      <c r="W68" s="235">
        <v>14</v>
      </c>
      <c r="X68" s="235">
        <v>0</v>
      </c>
      <c r="Y68" s="235">
        <v>14</v>
      </c>
      <c r="Z68" s="236">
        <v>14</v>
      </c>
      <c r="AA68" s="228">
        <v>0</v>
      </c>
      <c r="AB68" s="227">
        <v>62</v>
      </c>
    </row>
    <row r="69" spans="1:28" ht="78.75">
      <c r="A69" s="183" t="s">
        <v>422</v>
      </c>
      <c r="B69" s="183" t="s">
        <v>341</v>
      </c>
      <c r="C69" s="245">
        <v>8</v>
      </c>
      <c r="D69" s="249" t="s">
        <v>425</v>
      </c>
      <c r="E69" s="250">
        <v>7558389833</v>
      </c>
      <c r="F69" s="174">
        <v>6</v>
      </c>
      <c r="G69" s="196"/>
      <c r="H69" s="174"/>
      <c r="I69" s="188"/>
      <c r="J69" s="188"/>
      <c r="K69" s="188">
        <v>1</v>
      </c>
      <c r="L69" s="188"/>
      <c r="M69" s="189">
        <v>3</v>
      </c>
      <c r="N69" s="189"/>
      <c r="O69" s="190">
        <v>3</v>
      </c>
      <c r="P69" s="191"/>
      <c r="Q69" s="192"/>
      <c r="R69" s="193">
        <v>0</v>
      </c>
      <c r="S69" s="194"/>
      <c r="T69" s="194">
        <v>0</v>
      </c>
      <c r="U69" s="234">
        <v>13</v>
      </c>
      <c r="V69" s="235">
        <v>0</v>
      </c>
      <c r="W69" s="235">
        <v>13</v>
      </c>
      <c r="X69" s="235">
        <v>0</v>
      </c>
      <c r="Y69" s="235">
        <v>13</v>
      </c>
      <c r="Z69" s="236">
        <v>13</v>
      </c>
      <c r="AA69" s="228">
        <v>0</v>
      </c>
      <c r="AB69" s="227">
        <v>63</v>
      </c>
    </row>
    <row r="70" spans="1:28" ht="36">
      <c r="A70" s="183" t="s">
        <v>29</v>
      </c>
      <c r="B70" s="185" t="s">
        <v>362</v>
      </c>
      <c r="C70" s="246">
        <v>656</v>
      </c>
      <c r="D70" s="246" t="s">
        <v>50</v>
      </c>
      <c r="E70" s="247">
        <v>10941750093</v>
      </c>
      <c r="F70" s="174">
        <v>6</v>
      </c>
      <c r="G70" s="174"/>
      <c r="H70" s="174"/>
      <c r="I70" s="188"/>
      <c r="J70" s="188">
        <v>2</v>
      </c>
      <c r="K70" s="188"/>
      <c r="L70" s="188"/>
      <c r="M70" s="189"/>
      <c r="N70" s="189">
        <v>2</v>
      </c>
      <c r="O70" s="190">
        <v>3</v>
      </c>
      <c r="P70" s="191"/>
      <c r="Q70" s="192"/>
      <c r="R70" s="193">
        <v>0</v>
      </c>
      <c r="S70" s="194"/>
      <c r="T70" s="194">
        <v>0</v>
      </c>
      <c r="U70" s="234">
        <v>13</v>
      </c>
      <c r="V70" s="235">
        <v>0</v>
      </c>
      <c r="W70" s="235">
        <v>13</v>
      </c>
      <c r="X70" s="235">
        <v>0</v>
      </c>
      <c r="Y70" s="235">
        <v>13</v>
      </c>
      <c r="Z70" s="236">
        <v>13</v>
      </c>
      <c r="AA70" s="228">
        <v>0</v>
      </c>
      <c r="AB70" s="227">
        <v>64</v>
      </c>
    </row>
    <row r="71" spans="1:28" ht="67.5">
      <c r="A71" s="183" t="s">
        <v>97</v>
      </c>
      <c r="B71" s="183" t="s">
        <v>346</v>
      </c>
      <c r="C71" s="245">
        <v>883</v>
      </c>
      <c r="D71" s="246" t="s">
        <v>112</v>
      </c>
      <c r="E71" s="247">
        <v>264032925700</v>
      </c>
      <c r="F71" s="174"/>
      <c r="G71" s="174"/>
      <c r="H71" s="174">
        <v>1</v>
      </c>
      <c r="I71" s="188">
        <v>3</v>
      </c>
      <c r="J71" s="188"/>
      <c r="K71" s="188"/>
      <c r="L71" s="188"/>
      <c r="M71" s="189">
        <v>3</v>
      </c>
      <c r="N71" s="189"/>
      <c r="O71" s="190">
        <v>3</v>
      </c>
      <c r="P71" s="191"/>
      <c r="Q71" s="192"/>
      <c r="R71" s="193">
        <v>0</v>
      </c>
      <c r="S71" s="194"/>
      <c r="T71" s="194">
        <v>0</v>
      </c>
      <c r="U71" s="234">
        <v>10</v>
      </c>
      <c r="V71" s="235">
        <v>5</v>
      </c>
      <c r="W71" s="235">
        <v>15</v>
      </c>
      <c r="X71" s="235">
        <v>1</v>
      </c>
      <c r="Y71" s="235">
        <v>13</v>
      </c>
      <c r="Z71" s="236">
        <v>13</v>
      </c>
      <c r="AA71" s="228">
        <v>3</v>
      </c>
      <c r="AB71" s="227">
        <v>65</v>
      </c>
    </row>
    <row r="72" spans="1:28" ht="33.75">
      <c r="A72" s="183" t="s">
        <v>475</v>
      </c>
      <c r="B72" s="183" t="s">
        <v>340</v>
      </c>
      <c r="C72" s="245">
        <v>905</v>
      </c>
      <c r="D72" s="246" t="s">
        <v>130</v>
      </c>
      <c r="E72" s="247">
        <v>132977679000</v>
      </c>
      <c r="F72" s="174"/>
      <c r="G72" s="174"/>
      <c r="H72" s="174">
        <v>1</v>
      </c>
      <c r="I72" s="188"/>
      <c r="J72" s="188"/>
      <c r="K72" s="188">
        <v>1</v>
      </c>
      <c r="L72" s="188"/>
      <c r="M72" s="189">
        <v>3</v>
      </c>
      <c r="N72" s="189"/>
      <c r="O72" s="190">
        <v>3</v>
      </c>
      <c r="P72" s="191"/>
      <c r="Q72" s="192"/>
      <c r="R72" s="193">
        <v>0</v>
      </c>
      <c r="S72" s="194">
        <v>2</v>
      </c>
      <c r="T72" s="194"/>
      <c r="U72" s="234">
        <v>10</v>
      </c>
      <c r="V72" s="235">
        <v>5</v>
      </c>
      <c r="W72" s="235">
        <v>15</v>
      </c>
      <c r="X72" s="235">
        <v>1</v>
      </c>
      <c r="Y72" s="235">
        <v>13</v>
      </c>
      <c r="Z72" s="236">
        <v>13</v>
      </c>
      <c r="AA72" s="228">
        <v>3</v>
      </c>
      <c r="AB72" s="227">
        <v>66</v>
      </c>
    </row>
    <row r="73" spans="1:28" ht="45">
      <c r="A73" s="183" t="s">
        <v>473</v>
      </c>
      <c r="B73" s="183" t="s">
        <v>349</v>
      </c>
      <c r="C73" s="245">
        <v>232</v>
      </c>
      <c r="D73" s="246" t="s">
        <v>474</v>
      </c>
      <c r="E73" s="247">
        <v>378093530017</v>
      </c>
      <c r="F73" s="174"/>
      <c r="G73" s="174"/>
      <c r="H73" s="174">
        <v>1</v>
      </c>
      <c r="I73" s="188"/>
      <c r="J73" s="188">
        <v>2</v>
      </c>
      <c r="K73" s="188"/>
      <c r="L73" s="188"/>
      <c r="M73" s="189"/>
      <c r="N73" s="189">
        <v>2</v>
      </c>
      <c r="O73" s="190">
        <v>3</v>
      </c>
      <c r="P73" s="191"/>
      <c r="Q73" s="192"/>
      <c r="R73" s="193">
        <v>0</v>
      </c>
      <c r="S73" s="194"/>
      <c r="T73" s="194">
        <v>0</v>
      </c>
      <c r="U73" s="234">
        <v>8</v>
      </c>
      <c r="V73" s="235">
        <v>5</v>
      </c>
      <c r="W73" s="235">
        <v>13</v>
      </c>
      <c r="X73" s="235">
        <v>5</v>
      </c>
      <c r="Y73" s="235">
        <v>13</v>
      </c>
      <c r="Z73" s="236">
        <v>13</v>
      </c>
      <c r="AA73" s="228">
        <v>5</v>
      </c>
      <c r="AB73" s="227">
        <v>67</v>
      </c>
    </row>
    <row r="74" spans="1:28" ht="45">
      <c r="A74" s="183" t="s">
        <v>477</v>
      </c>
      <c r="B74" s="183" t="s">
        <v>368</v>
      </c>
      <c r="C74" s="245">
        <v>326</v>
      </c>
      <c r="D74" s="246" t="s">
        <v>484</v>
      </c>
      <c r="E74" s="247">
        <v>115055000000</v>
      </c>
      <c r="F74" s="174">
        <v>6</v>
      </c>
      <c r="G74" s="174"/>
      <c r="H74" s="174"/>
      <c r="I74" s="188"/>
      <c r="J74" s="188"/>
      <c r="K74" s="188">
        <v>1</v>
      </c>
      <c r="L74" s="188"/>
      <c r="M74" s="189"/>
      <c r="N74" s="189">
        <v>2</v>
      </c>
      <c r="O74" s="190">
        <v>3</v>
      </c>
      <c r="P74" s="191"/>
      <c r="Q74" s="192"/>
      <c r="R74" s="193">
        <v>0</v>
      </c>
      <c r="S74" s="194"/>
      <c r="T74" s="194">
        <v>0</v>
      </c>
      <c r="U74" s="234">
        <v>12</v>
      </c>
      <c r="V74" s="235">
        <v>1</v>
      </c>
      <c r="W74" s="235">
        <v>13</v>
      </c>
      <c r="X74" s="235">
        <v>1</v>
      </c>
      <c r="Y74" s="235">
        <v>13</v>
      </c>
      <c r="Z74" s="236">
        <v>13</v>
      </c>
      <c r="AA74" s="228">
        <v>1</v>
      </c>
      <c r="AB74" s="227">
        <v>68</v>
      </c>
    </row>
    <row r="75" spans="1:28" ht="33.75">
      <c r="A75" s="183" t="s">
        <v>70</v>
      </c>
      <c r="B75" s="183" t="s">
        <v>381</v>
      </c>
      <c r="C75" s="245">
        <v>705</v>
      </c>
      <c r="D75" s="246" t="s">
        <v>79</v>
      </c>
      <c r="E75" s="247">
        <v>44477294833</v>
      </c>
      <c r="F75" s="174">
        <v>6</v>
      </c>
      <c r="G75" s="174"/>
      <c r="H75" s="174"/>
      <c r="I75" s="188"/>
      <c r="J75" s="188"/>
      <c r="K75" s="188">
        <v>1</v>
      </c>
      <c r="L75" s="188"/>
      <c r="M75" s="189"/>
      <c r="N75" s="189">
        <v>2</v>
      </c>
      <c r="O75" s="190">
        <v>3</v>
      </c>
      <c r="P75" s="191"/>
      <c r="Q75" s="192"/>
      <c r="R75" s="193">
        <v>0</v>
      </c>
      <c r="S75" s="194"/>
      <c r="T75" s="194">
        <v>0</v>
      </c>
      <c r="U75" s="234">
        <v>12</v>
      </c>
      <c r="V75" s="235">
        <v>0</v>
      </c>
      <c r="W75" s="235">
        <v>12</v>
      </c>
      <c r="X75" s="235">
        <v>1</v>
      </c>
      <c r="Y75" s="235">
        <v>13</v>
      </c>
      <c r="Z75" s="236">
        <v>13</v>
      </c>
      <c r="AA75" s="228">
        <v>1</v>
      </c>
      <c r="AB75" s="227">
        <v>69</v>
      </c>
    </row>
    <row r="76" spans="1:28" ht="45">
      <c r="A76" s="183" t="s">
        <v>461</v>
      </c>
      <c r="B76" s="183" t="s">
        <v>352</v>
      </c>
      <c r="C76" s="245">
        <v>764</v>
      </c>
      <c r="D76" s="246" t="s">
        <v>249</v>
      </c>
      <c r="E76" s="247">
        <v>10422751767</v>
      </c>
      <c r="F76" s="174"/>
      <c r="G76" s="174"/>
      <c r="H76" s="174">
        <v>1</v>
      </c>
      <c r="I76" s="188"/>
      <c r="J76" s="188">
        <v>2</v>
      </c>
      <c r="K76" s="188"/>
      <c r="L76" s="188"/>
      <c r="M76" s="189">
        <v>3</v>
      </c>
      <c r="N76" s="189"/>
      <c r="O76" s="190">
        <v>3</v>
      </c>
      <c r="P76" s="191"/>
      <c r="Q76" s="192">
        <v>2</v>
      </c>
      <c r="R76" s="193">
        <v>0</v>
      </c>
      <c r="S76" s="194">
        <v>2</v>
      </c>
      <c r="T76" s="194"/>
      <c r="U76" s="234">
        <v>13</v>
      </c>
      <c r="V76" s="235">
        <v>5</v>
      </c>
      <c r="W76" s="235">
        <v>18</v>
      </c>
      <c r="X76" s="235">
        <v>0</v>
      </c>
      <c r="Y76" s="235">
        <v>16</v>
      </c>
      <c r="Z76" s="236">
        <v>13</v>
      </c>
      <c r="AA76" s="228">
        <v>0</v>
      </c>
      <c r="AB76" s="227">
        <v>70</v>
      </c>
    </row>
    <row r="77" spans="1:28" ht="54">
      <c r="A77" s="183" t="s">
        <v>431</v>
      </c>
      <c r="B77" s="183" t="s">
        <v>353</v>
      </c>
      <c r="C77" s="245">
        <v>70</v>
      </c>
      <c r="D77" s="246" t="s">
        <v>449</v>
      </c>
      <c r="E77" s="247">
        <v>150000000000</v>
      </c>
      <c r="F77" s="174"/>
      <c r="G77" s="174"/>
      <c r="H77" s="174">
        <v>1</v>
      </c>
      <c r="I77" s="188">
        <v>3</v>
      </c>
      <c r="J77" s="188"/>
      <c r="K77" s="188"/>
      <c r="L77" s="188"/>
      <c r="M77" s="189">
        <v>3</v>
      </c>
      <c r="N77" s="189"/>
      <c r="O77" s="190">
        <v>3</v>
      </c>
      <c r="P77" s="191"/>
      <c r="Q77" s="192"/>
      <c r="R77" s="193">
        <v>0</v>
      </c>
      <c r="S77" s="194"/>
      <c r="T77" s="194">
        <v>0</v>
      </c>
      <c r="U77" s="234">
        <v>10</v>
      </c>
      <c r="V77" s="235">
        <v>5</v>
      </c>
      <c r="W77" s="235">
        <v>15</v>
      </c>
      <c r="X77" s="235">
        <v>1</v>
      </c>
      <c r="Y77" s="235">
        <v>13</v>
      </c>
      <c r="Z77" s="236">
        <v>13</v>
      </c>
      <c r="AA77" s="228">
        <v>3</v>
      </c>
      <c r="AB77" s="227">
        <v>71</v>
      </c>
    </row>
    <row r="78" spans="1:28" ht="56.25">
      <c r="A78" s="183" t="s">
        <v>11</v>
      </c>
      <c r="B78" s="183" t="s">
        <v>383</v>
      </c>
      <c r="C78" s="245">
        <v>412</v>
      </c>
      <c r="D78" s="246" t="s">
        <v>12</v>
      </c>
      <c r="E78" s="247">
        <v>120310081346</v>
      </c>
      <c r="F78" s="174">
        <v>6</v>
      </c>
      <c r="G78" s="174"/>
      <c r="H78" s="174"/>
      <c r="I78" s="188"/>
      <c r="J78" s="188"/>
      <c r="K78" s="188">
        <v>1</v>
      </c>
      <c r="L78" s="188"/>
      <c r="M78" s="189"/>
      <c r="N78" s="189">
        <v>2</v>
      </c>
      <c r="O78" s="190">
        <v>3</v>
      </c>
      <c r="P78" s="191"/>
      <c r="Q78" s="192"/>
      <c r="R78" s="193">
        <v>0</v>
      </c>
      <c r="S78" s="194"/>
      <c r="T78" s="194">
        <v>0</v>
      </c>
      <c r="U78" s="234">
        <v>12</v>
      </c>
      <c r="V78" s="235">
        <v>0</v>
      </c>
      <c r="W78" s="235">
        <v>12</v>
      </c>
      <c r="X78" s="235">
        <v>1</v>
      </c>
      <c r="Y78" s="235">
        <v>13</v>
      </c>
      <c r="Z78" s="236">
        <v>13</v>
      </c>
      <c r="AA78" s="228">
        <v>1</v>
      </c>
      <c r="AB78" s="227">
        <v>72</v>
      </c>
    </row>
    <row r="79" spans="1:28" ht="56.25">
      <c r="A79" s="183" t="s">
        <v>471</v>
      </c>
      <c r="B79" s="183" t="s">
        <v>378</v>
      </c>
      <c r="C79" s="245">
        <v>584</v>
      </c>
      <c r="D79" s="246" t="s">
        <v>43</v>
      </c>
      <c r="E79" s="247">
        <v>147532298970</v>
      </c>
      <c r="F79" s="174">
        <v>6</v>
      </c>
      <c r="G79" s="174"/>
      <c r="H79" s="174"/>
      <c r="I79" s="188"/>
      <c r="J79" s="188">
        <v>2</v>
      </c>
      <c r="K79" s="188"/>
      <c r="L79" s="188"/>
      <c r="M79" s="189">
        <v>3</v>
      </c>
      <c r="N79" s="189"/>
      <c r="O79" s="190">
        <v>1</v>
      </c>
      <c r="P79" s="191"/>
      <c r="Q79" s="192"/>
      <c r="R79" s="193">
        <v>0</v>
      </c>
      <c r="S79" s="194"/>
      <c r="T79" s="194">
        <v>0</v>
      </c>
      <c r="U79" s="234">
        <v>12</v>
      </c>
      <c r="V79" s="235">
        <v>0</v>
      </c>
      <c r="W79" s="235">
        <v>12</v>
      </c>
      <c r="X79" s="235">
        <v>1</v>
      </c>
      <c r="Y79" s="235">
        <v>13</v>
      </c>
      <c r="Z79" s="236">
        <v>13</v>
      </c>
      <c r="AA79" s="228">
        <v>1</v>
      </c>
      <c r="AB79" s="227">
        <v>73</v>
      </c>
    </row>
    <row r="80" spans="1:28" ht="45">
      <c r="A80" s="183" t="s">
        <v>210</v>
      </c>
      <c r="B80" s="183" t="s">
        <v>387</v>
      </c>
      <c r="C80" s="245">
        <v>732</v>
      </c>
      <c r="D80" s="246" t="s">
        <v>219</v>
      </c>
      <c r="E80" s="247">
        <v>1941000002</v>
      </c>
      <c r="F80" s="174">
        <v>6</v>
      </c>
      <c r="G80" s="174"/>
      <c r="H80" s="174"/>
      <c r="I80" s="188"/>
      <c r="J80" s="188">
        <v>2</v>
      </c>
      <c r="K80" s="188"/>
      <c r="L80" s="188"/>
      <c r="M80" s="189"/>
      <c r="N80" s="189">
        <v>2</v>
      </c>
      <c r="O80" s="190">
        <v>3</v>
      </c>
      <c r="P80" s="191"/>
      <c r="Q80" s="192"/>
      <c r="R80" s="193">
        <v>0</v>
      </c>
      <c r="S80" s="194"/>
      <c r="T80" s="194">
        <v>0</v>
      </c>
      <c r="U80" s="234">
        <v>13</v>
      </c>
      <c r="V80" s="235">
        <v>0</v>
      </c>
      <c r="W80" s="235">
        <v>13</v>
      </c>
      <c r="X80" s="235">
        <v>0</v>
      </c>
      <c r="Y80" s="235">
        <v>13</v>
      </c>
      <c r="Z80" s="236">
        <v>13</v>
      </c>
      <c r="AA80" s="228">
        <v>0</v>
      </c>
      <c r="AB80" s="227">
        <v>74</v>
      </c>
    </row>
    <row r="81" spans="1:28" ht="67.5">
      <c r="A81" s="183" t="s">
        <v>85</v>
      </c>
      <c r="B81" s="183" t="s">
        <v>347</v>
      </c>
      <c r="C81" s="245">
        <v>751</v>
      </c>
      <c r="D81" s="246" t="s">
        <v>237</v>
      </c>
      <c r="E81" s="247">
        <v>14060665533</v>
      </c>
      <c r="F81" s="174">
        <v>6</v>
      </c>
      <c r="G81" s="174"/>
      <c r="H81" s="174"/>
      <c r="I81" s="188"/>
      <c r="J81" s="188"/>
      <c r="K81" s="188">
        <v>1</v>
      </c>
      <c r="L81" s="188"/>
      <c r="M81" s="189">
        <v>3</v>
      </c>
      <c r="N81" s="189"/>
      <c r="O81" s="190">
        <v>3</v>
      </c>
      <c r="P81" s="191"/>
      <c r="Q81" s="192"/>
      <c r="R81" s="193">
        <v>0</v>
      </c>
      <c r="S81" s="194"/>
      <c r="T81" s="194">
        <v>0</v>
      </c>
      <c r="U81" s="234">
        <v>13</v>
      </c>
      <c r="V81" s="235">
        <v>0</v>
      </c>
      <c r="W81" s="235">
        <v>13</v>
      </c>
      <c r="X81" s="235">
        <v>0</v>
      </c>
      <c r="Y81" s="235">
        <v>13</v>
      </c>
      <c r="Z81" s="236">
        <v>13</v>
      </c>
      <c r="AA81" s="228">
        <v>0</v>
      </c>
      <c r="AB81" s="227">
        <v>75</v>
      </c>
    </row>
    <row r="82" spans="1:28" ht="36">
      <c r="A82" s="183" t="s">
        <v>479</v>
      </c>
      <c r="B82" s="183" t="s">
        <v>379</v>
      </c>
      <c r="C82" s="245">
        <v>823</v>
      </c>
      <c r="D82" s="246" t="s">
        <v>306</v>
      </c>
      <c r="E82" s="247">
        <v>30735475708</v>
      </c>
      <c r="F82" s="174">
        <v>6</v>
      </c>
      <c r="G82" s="174"/>
      <c r="H82" s="174"/>
      <c r="I82" s="188"/>
      <c r="J82" s="188"/>
      <c r="K82" s="188">
        <v>1</v>
      </c>
      <c r="L82" s="188"/>
      <c r="M82" s="189">
        <v>3</v>
      </c>
      <c r="N82" s="189"/>
      <c r="O82" s="190">
        <v>3</v>
      </c>
      <c r="P82" s="191"/>
      <c r="Q82" s="192"/>
      <c r="R82" s="193">
        <v>0</v>
      </c>
      <c r="S82" s="194"/>
      <c r="T82" s="194">
        <v>0</v>
      </c>
      <c r="U82" s="234">
        <v>13</v>
      </c>
      <c r="V82" s="235">
        <v>0</v>
      </c>
      <c r="W82" s="235">
        <v>13</v>
      </c>
      <c r="X82" s="235">
        <v>0</v>
      </c>
      <c r="Y82" s="235">
        <v>13</v>
      </c>
      <c r="Z82" s="236">
        <v>13</v>
      </c>
      <c r="AA82" s="228">
        <v>0</v>
      </c>
      <c r="AB82" s="227">
        <v>76</v>
      </c>
    </row>
    <row r="83" spans="1:28" ht="54">
      <c r="A83" s="183" t="s">
        <v>22</v>
      </c>
      <c r="B83" s="183" t="s">
        <v>370</v>
      </c>
      <c r="C83" s="245">
        <v>911</v>
      </c>
      <c r="D83" s="246" t="s">
        <v>133</v>
      </c>
      <c r="E83" s="247">
        <v>4987000000</v>
      </c>
      <c r="F83" s="174"/>
      <c r="G83" s="174"/>
      <c r="H83" s="174">
        <v>1</v>
      </c>
      <c r="I83" s="188">
        <v>3</v>
      </c>
      <c r="J83" s="188"/>
      <c r="K83" s="188"/>
      <c r="L83" s="188"/>
      <c r="M83" s="189"/>
      <c r="N83" s="189">
        <v>2</v>
      </c>
      <c r="O83" s="190">
        <v>3</v>
      </c>
      <c r="P83" s="191"/>
      <c r="Q83" s="192">
        <v>2</v>
      </c>
      <c r="R83" s="193">
        <v>0</v>
      </c>
      <c r="S83" s="194">
        <v>2</v>
      </c>
      <c r="T83" s="194"/>
      <c r="U83" s="234">
        <v>13</v>
      </c>
      <c r="V83" s="235">
        <v>0</v>
      </c>
      <c r="W83" s="235">
        <v>13</v>
      </c>
      <c r="X83" s="235">
        <v>0</v>
      </c>
      <c r="Y83" s="235">
        <v>13</v>
      </c>
      <c r="Z83" s="236">
        <v>13</v>
      </c>
      <c r="AA83" s="228">
        <v>0</v>
      </c>
      <c r="AB83" s="227">
        <v>77</v>
      </c>
    </row>
    <row r="84" spans="1:28" ht="54">
      <c r="A84" s="183" t="s">
        <v>257</v>
      </c>
      <c r="B84" s="183" t="s">
        <v>366</v>
      </c>
      <c r="C84" s="245">
        <v>914</v>
      </c>
      <c r="D84" s="246" t="s">
        <v>136</v>
      </c>
      <c r="E84" s="247">
        <v>58848000000</v>
      </c>
      <c r="F84" s="174"/>
      <c r="G84" s="174">
        <v>4</v>
      </c>
      <c r="H84" s="174"/>
      <c r="I84" s="188"/>
      <c r="J84" s="188"/>
      <c r="K84" s="188">
        <v>1</v>
      </c>
      <c r="L84" s="188"/>
      <c r="M84" s="189"/>
      <c r="N84" s="189">
        <v>2</v>
      </c>
      <c r="O84" s="190">
        <v>3</v>
      </c>
      <c r="P84" s="191"/>
      <c r="Q84" s="192"/>
      <c r="R84" s="193">
        <v>0</v>
      </c>
      <c r="S84" s="194">
        <v>2</v>
      </c>
      <c r="T84" s="194"/>
      <c r="U84" s="234">
        <v>12</v>
      </c>
      <c r="V84" s="235">
        <v>1</v>
      </c>
      <c r="W84" s="235">
        <v>13</v>
      </c>
      <c r="X84" s="235">
        <v>1</v>
      </c>
      <c r="Y84" s="235">
        <v>13</v>
      </c>
      <c r="Z84" s="236">
        <v>13</v>
      </c>
      <c r="AA84" s="228">
        <v>1</v>
      </c>
      <c r="AB84" s="227">
        <v>78</v>
      </c>
    </row>
    <row r="85" spans="1:28" ht="36">
      <c r="A85" s="183" t="s">
        <v>487</v>
      </c>
      <c r="B85" s="183" t="s">
        <v>356</v>
      </c>
      <c r="C85" s="245">
        <v>7132</v>
      </c>
      <c r="D85" s="246" t="s">
        <v>183</v>
      </c>
      <c r="E85" s="247">
        <v>48827718076</v>
      </c>
      <c r="F85" s="174"/>
      <c r="G85" s="174"/>
      <c r="H85" s="174">
        <v>1</v>
      </c>
      <c r="I85" s="188"/>
      <c r="J85" s="188"/>
      <c r="K85" s="188">
        <v>1</v>
      </c>
      <c r="L85" s="188"/>
      <c r="M85" s="189">
        <v>3</v>
      </c>
      <c r="N85" s="189"/>
      <c r="O85" s="190">
        <v>3</v>
      </c>
      <c r="P85" s="191"/>
      <c r="Q85" s="192">
        <v>2</v>
      </c>
      <c r="R85" s="193">
        <v>0</v>
      </c>
      <c r="S85" s="194"/>
      <c r="T85" s="194">
        <v>0</v>
      </c>
      <c r="U85" s="234">
        <v>10</v>
      </c>
      <c r="V85" s="235">
        <v>5</v>
      </c>
      <c r="W85" s="235">
        <v>15</v>
      </c>
      <c r="X85" s="235">
        <v>1</v>
      </c>
      <c r="Y85" s="235">
        <v>13</v>
      </c>
      <c r="Z85" s="236">
        <v>13</v>
      </c>
      <c r="AA85" s="228">
        <v>3</v>
      </c>
      <c r="AB85" s="227">
        <v>79</v>
      </c>
    </row>
    <row r="86" spans="1:28" ht="33.75">
      <c r="A86" s="183" t="s">
        <v>70</v>
      </c>
      <c r="B86" s="183" t="s">
        <v>381</v>
      </c>
      <c r="C86" s="245">
        <v>703</v>
      </c>
      <c r="D86" s="246" t="s">
        <v>77</v>
      </c>
      <c r="E86" s="247">
        <v>21103430055</v>
      </c>
      <c r="F86" s="174"/>
      <c r="G86" s="174">
        <v>4</v>
      </c>
      <c r="H86" s="174"/>
      <c r="I86" s="188">
        <v>3</v>
      </c>
      <c r="J86" s="188"/>
      <c r="K86" s="188"/>
      <c r="L86" s="188"/>
      <c r="M86" s="189">
        <v>3</v>
      </c>
      <c r="N86" s="189"/>
      <c r="O86" s="190">
        <v>3</v>
      </c>
      <c r="P86" s="191"/>
      <c r="Q86" s="192"/>
      <c r="R86" s="193">
        <v>0</v>
      </c>
      <c r="S86" s="194"/>
      <c r="T86" s="194">
        <v>0</v>
      </c>
      <c r="U86" s="234">
        <v>13</v>
      </c>
      <c r="V86" s="235">
        <v>0</v>
      </c>
      <c r="W86" s="235">
        <v>13</v>
      </c>
      <c r="X86" s="235">
        <v>0</v>
      </c>
      <c r="Y86" s="235">
        <v>13</v>
      </c>
      <c r="Z86" s="236">
        <v>13</v>
      </c>
      <c r="AA86" s="228">
        <v>0</v>
      </c>
      <c r="AB86" s="227">
        <v>80</v>
      </c>
    </row>
    <row r="87" spans="1:28" ht="72">
      <c r="A87" s="183" t="s">
        <v>431</v>
      </c>
      <c r="B87" s="183" t="s">
        <v>353</v>
      </c>
      <c r="C87" s="245">
        <v>50</v>
      </c>
      <c r="D87" s="246" t="s">
        <v>439</v>
      </c>
      <c r="E87" s="247">
        <v>239727904120</v>
      </c>
      <c r="F87" s="174"/>
      <c r="G87" s="174">
        <v>4</v>
      </c>
      <c r="H87" s="174"/>
      <c r="I87" s="188">
        <v>3</v>
      </c>
      <c r="J87" s="188"/>
      <c r="K87" s="188"/>
      <c r="L87" s="188">
        <v>0</v>
      </c>
      <c r="M87" s="189"/>
      <c r="N87" s="189"/>
      <c r="O87" s="199">
        <v>3</v>
      </c>
      <c r="P87" s="191"/>
      <c r="Q87" s="192"/>
      <c r="R87" s="193">
        <v>0</v>
      </c>
      <c r="S87" s="194"/>
      <c r="T87" s="194">
        <v>0</v>
      </c>
      <c r="U87" s="234">
        <v>10</v>
      </c>
      <c r="V87" s="235">
        <v>5</v>
      </c>
      <c r="W87" s="235">
        <v>15</v>
      </c>
      <c r="X87" s="235">
        <v>1</v>
      </c>
      <c r="Y87" s="235">
        <v>13</v>
      </c>
      <c r="Z87" s="236">
        <v>13</v>
      </c>
      <c r="AA87" s="228">
        <v>3</v>
      </c>
      <c r="AB87" s="227">
        <v>81</v>
      </c>
    </row>
    <row r="88" spans="1:28" ht="45">
      <c r="A88" s="183" t="s">
        <v>461</v>
      </c>
      <c r="B88" s="183" t="s">
        <v>352</v>
      </c>
      <c r="C88" s="245">
        <v>756</v>
      </c>
      <c r="D88" s="246" t="s">
        <v>242</v>
      </c>
      <c r="E88" s="247">
        <v>2320480000</v>
      </c>
      <c r="F88" s="174"/>
      <c r="G88" s="174"/>
      <c r="H88" s="174">
        <v>1</v>
      </c>
      <c r="I88" s="188"/>
      <c r="J88" s="188"/>
      <c r="K88" s="188">
        <v>1</v>
      </c>
      <c r="L88" s="188"/>
      <c r="M88" s="189">
        <v>3</v>
      </c>
      <c r="N88" s="189"/>
      <c r="O88" s="190">
        <v>3</v>
      </c>
      <c r="P88" s="191"/>
      <c r="Q88" s="192">
        <v>2</v>
      </c>
      <c r="R88" s="193"/>
      <c r="S88" s="194">
        <v>2</v>
      </c>
      <c r="T88" s="194"/>
      <c r="U88" s="234">
        <v>12</v>
      </c>
      <c r="V88" s="235">
        <v>5</v>
      </c>
      <c r="W88" s="235">
        <v>17</v>
      </c>
      <c r="X88" s="235">
        <v>0</v>
      </c>
      <c r="Y88" s="235">
        <v>15</v>
      </c>
      <c r="Z88" s="236">
        <v>12</v>
      </c>
      <c r="AA88" s="228">
        <v>0</v>
      </c>
      <c r="AB88" s="227">
        <v>82</v>
      </c>
    </row>
    <row r="89" spans="1:28" ht="72">
      <c r="A89" s="183" t="s">
        <v>481</v>
      </c>
      <c r="B89" s="183" t="s">
        <v>385</v>
      </c>
      <c r="C89" s="245">
        <v>803</v>
      </c>
      <c r="D89" s="246" t="s">
        <v>287</v>
      </c>
      <c r="E89" s="247">
        <v>13200727246</v>
      </c>
      <c r="F89" s="174">
        <v>6</v>
      </c>
      <c r="G89" s="174"/>
      <c r="H89" s="174"/>
      <c r="I89" s="188"/>
      <c r="J89" s="188"/>
      <c r="K89" s="188">
        <v>1</v>
      </c>
      <c r="L89" s="188"/>
      <c r="M89" s="189"/>
      <c r="N89" s="189">
        <v>2</v>
      </c>
      <c r="O89" s="190">
        <v>3</v>
      </c>
      <c r="P89" s="191"/>
      <c r="Q89" s="192"/>
      <c r="R89" s="193">
        <v>0</v>
      </c>
      <c r="S89" s="194"/>
      <c r="T89" s="194">
        <v>0</v>
      </c>
      <c r="U89" s="234">
        <v>12</v>
      </c>
      <c r="V89" s="235">
        <v>0</v>
      </c>
      <c r="W89" s="235">
        <v>12</v>
      </c>
      <c r="X89" s="235">
        <v>0</v>
      </c>
      <c r="Y89" s="235">
        <v>12</v>
      </c>
      <c r="Z89" s="236">
        <v>12</v>
      </c>
      <c r="AA89" s="228">
        <v>0</v>
      </c>
      <c r="AB89" s="227">
        <v>83</v>
      </c>
    </row>
    <row r="90" spans="1:28" ht="99">
      <c r="A90" s="183" t="s">
        <v>457</v>
      </c>
      <c r="B90" s="183" t="s">
        <v>367</v>
      </c>
      <c r="C90" s="245">
        <v>821</v>
      </c>
      <c r="D90" s="246" t="s">
        <v>304</v>
      </c>
      <c r="E90" s="247">
        <v>182153628051</v>
      </c>
      <c r="F90" s="174">
        <v>6</v>
      </c>
      <c r="G90" s="174"/>
      <c r="H90" s="174"/>
      <c r="I90" s="188"/>
      <c r="J90" s="188"/>
      <c r="K90" s="188"/>
      <c r="L90" s="188">
        <v>0</v>
      </c>
      <c r="M90" s="189"/>
      <c r="N90" s="189">
        <v>2</v>
      </c>
      <c r="O90" s="190"/>
      <c r="P90" s="191">
        <v>1</v>
      </c>
      <c r="Q90" s="192">
        <v>2</v>
      </c>
      <c r="R90" s="193"/>
      <c r="S90" s="194"/>
      <c r="T90" s="194">
        <v>0</v>
      </c>
      <c r="U90" s="234">
        <v>11</v>
      </c>
      <c r="V90" s="235">
        <v>1</v>
      </c>
      <c r="W90" s="235">
        <v>12</v>
      </c>
      <c r="X90" s="235">
        <v>1</v>
      </c>
      <c r="Y90" s="235">
        <v>12</v>
      </c>
      <c r="Z90" s="236">
        <v>12</v>
      </c>
      <c r="AA90" s="228">
        <v>1</v>
      </c>
      <c r="AB90" s="227">
        <v>84</v>
      </c>
    </row>
    <row r="91" spans="1:28" ht="63">
      <c r="A91" s="183" t="s">
        <v>465</v>
      </c>
      <c r="B91" s="183" t="s">
        <v>372</v>
      </c>
      <c r="C91" s="245">
        <v>640</v>
      </c>
      <c r="D91" s="246" t="s">
        <v>48</v>
      </c>
      <c r="E91" s="247">
        <v>6519767531</v>
      </c>
      <c r="F91" s="174"/>
      <c r="G91" s="174"/>
      <c r="H91" s="174">
        <v>1</v>
      </c>
      <c r="I91" s="188"/>
      <c r="J91" s="188"/>
      <c r="K91" s="188">
        <v>1</v>
      </c>
      <c r="L91" s="188"/>
      <c r="M91" s="189">
        <v>3</v>
      </c>
      <c r="N91" s="189"/>
      <c r="O91" s="190">
        <v>3</v>
      </c>
      <c r="P91" s="191"/>
      <c r="Q91" s="192">
        <v>2</v>
      </c>
      <c r="R91" s="193">
        <v>0</v>
      </c>
      <c r="S91" s="194">
        <v>2</v>
      </c>
      <c r="T91" s="194"/>
      <c r="U91" s="234">
        <v>12</v>
      </c>
      <c r="V91" s="235">
        <v>0</v>
      </c>
      <c r="W91" s="235">
        <v>12</v>
      </c>
      <c r="X91" s="235">
        <v>0</v>
      </c>
      <c r="Y91" s="235">
        <v>12</v>
      </c>
      <c r="Z91" s="236">
        <v>12</v>
      </c>
      <c r="AA91" s="228">
        <v>0</v>
      </c>
      <c r="AB91" s="227">
        <v>85</v>
      </c>
    </row>
    <row r="92" spans="1:28" ht="63">
      <c r="A92" s="183" t="s">
        <v>461</v>
      </c>
      <c r="B92" s="183" t="s">
        <v>352</v>
      </c>
      <c r="C92" s="245">
        <v>743</v>
      </c>
      <c r="D92" s="246" t="s">
        <v>230</v>
      </c>
      <c r="E92" s="247">
        <v>86154737718</v>
      </c>
      <c r="F92" s="174"/>
      <c r="G92" s="174"/>
      <c r="H92" s="174">
        <v>1</v>
      </c>
      <c r="I92" s="188"/>
      <c r="J92" s="188">
        <v>2</v>
      </c>
      <c r="K92" s="188"/>
      <c r="L92" s="188"/>
      <c r="M92" s="189">
        <v>3</v>
      </c>
      <c r="N92" s="189"/>
      <c r="O92" s="190">
        <v>3</v>
      </c>
      <c r="P92" s="191"/>
      <c r="Q92" s="192"/>
      <c r="R92" s="193">
        <v>0</v>
      </c>
      <c r="S92" s="194"/>
      <c r="T92" s="194">
        <v>0</v>
      </c>
      <c r="U92" s="234">
        <v>9</v>
      </c>
      <c r="V92" s="235">
        <v>5</v>
      </c>
      <c r="W92" s="235">
        <v>14</v>
      </c>
      <c r="X92" s="235">
        <v>1</v>
      </c>
      <c r="Y92" s="235">
        <v>12</v>
      </c>
      <c r="Z92" s="236">
        <v>12</v>
      </c>
      <c r="AA92" s="228">
        <v>3</v>
      </c>
      <c r="AB92" s="227">
        <v>86</v>
      </c>
    </row>
    <row r="93" spans="1:28" ht="45">
      <c r="A93" s="183" t="s">
        <v>80</v>
      </c>
      <c r="B93" s="183" t="s">
        <v>361</v>
      </c>
      <c r="C93" s="245">
        <v>816</v>
      </c>
      <c r="D93" s="246" t="s">
        <v>299</v>
      </c>
      <c r="E93" s="247">
        <v>63287157303</v>
      </c>
      <c r="F93" s="174"/>
      <c r="G93" s="174">
        <v>4</v>
      </c>
      <c r="H93" s="174"/>
      <c r="I93" s="188"/>
      <c r="J93" s="188"/>
      <c r="K93" s="188">
        <v>1</v>
      </c>
      <c r="L93" s="188"/>
      <c r="M93" s="189">
        <v>3</v>
      </c>
      <c r="N93" s="189"/>
      <c r="O93" s="190">
        <v>3</v>
      </c>
      <c r="P93" s="191"/>
      <c r="Q93" s="192"/>
      <c r="R93" s="193">
        <v>0</v>
      </c>
      <c r="S93" s="194"/>
      <c r="T93" s="194">
        <v>0</v>
      </c>
      <c r="U93" s="234">
        <v>11</v>
      </c>
      <c r="V93" s="235">
        <v>1</v>
      </c>
      <c r="W93" s="235">
        <v>12</v>
      </c>
      <c r="X93" s="235">
        <v>1</v>
      </c>
      <c r="Y93" s="235">
        <v>12</v>
      </c>
      <c r="Z93" s="236">
        <v>12</v>
      </c>
      <c r="AA93" s="228">
        <v>1</v>
      </c>
      <c r="AB93" s="227">
        <v>87</v>
      </c>
    </row>
    <row r="94" spans="1:28" ht="67.5">
      <c r="A94" s="183" t="s">
        <v>97</v>
      </c>
      <c r="B94" s="183" t="s">
        <v>346</v>
      </c>
      <c r="C94" s="245">
        <v>884</v>
      </c>
      <c r="D94" s="246" t="s">
        <v>113</v>
      </c>
      <c r="E94" s="247">
        <v>404785006500</v>
      </c>
      <c r="F94" s="174"/>
      <c r="G94" s="174"/>
      <c r="H94" s="174">
        <v>1</v>
      </c>
      <c r="I94" s="188"/>
      <c r="J94" s="188"/>
      <c r="K94" s="188">
        <v>1</v>
      </c>
      <c r="L94" s="188"/>
      <c r="M94" s="189"/>
      <c r="N94" s="189">
        <v>2</v>
      </c>
      <c r="O94" s="190">
        <v>3</v>
      </c>
      <c r="P94" s="191"/>
      <c r="Q94" s="192"/>
      <c r="R94" s="193">
        <v>0</v>
      </c>
      <c r="S94" s="194"/>
      <c r="T94" s="194">
        <v>0</v>
      </c>
      <c r="U94" s="234">
        <v>7</v>
      </c>
      <c r="V94" s="235">
        <v>5</v>
      </c>
      <c r="W94" s="235">
        <v>12</v>
      </c>
      <c r="X94" s="235">
        <v>5</v>
      </c>
      <c r="Y94" s="235">
        <v>12</v>
      </c>
      <c r="Z94" s="236">
        <v>12</v>
      </c>
      <c r="AA94" s="228">
        <v>5</v>
      </c>
      <c r="AB94" s="227">
        <v>88</v>
      </c>
    </row>
    <row r="95" spans="1:28" ht="33.75">
      <c r="A95" s="183" t="s">
        <v>475</v>
      </c>
      <c r="B95" s="183" t="s">
        <v>340</v>
      </c>
      <c r="C95" s="245">
        <v>902</v>
      </c>
      <c r="D95" s="246" t="s">
        <v>129</v>
      </c>
      <c r="E95" s="247">
        <v>64789248575</v>
      </c>
      <c r="F95" s="174"/>
      <c r="G95" s="174"/>
      <c r="H95" s="174">
        <v>1</v>
      </c>
      <c r="I95" s="188"/>
      <c r="J95" s="188"/>
      <c r="K95" s="188"/>
      <c r="L95" s="188"/>
      <c r="M95" s="189">
        <v>3</v>
      </c>
      <c r="N95" s="189"/>
      <c r="O95" s="190">
        <v>3</v>
      </c>
      <c r="P95" s="191"/>
      <c r="Q95" s="192"/>
      <c r="R95" s="193">
        <v>0</v>
      </c>
      <c r="S95" s="194">
        <v>2</v>
      </c>
      <c r="T95" s="194"/>
      <c r="U95" s="234">
        <v>9</v>
      </c>
      <c r="V95" s="235">
        <v>5</v>
      </c>
      <c r="W95" s="235">
        <v>14</v>
      </c>
      <c r="X95" s="235">
        <v>1</v>
      </c>
      <c r="Y95" s="235">
        <v>12</v>
      </c>
      <c r="Z95" s="236">
        <v>12</v>
      </c>
      <c r="AA95" s="228">
        <v>3</v>
      </c>
      <c r="AB95" s="227">
        <v>89</v>
      </c>
    </row>
    <row r="96" spans="1:28" ht="63">
      <c r="A96" s="183" t="s">
        <v>465</v>
      </c>
      <c r="B96" s="183" t="s">
        <v>372</v>
      </c>
      <c r="C96" s="245">
        <v>959</v>
      </c>
      <c r="D96" s="246" t="s">
        <v>166</v>
      </c>
      <c r="E96" s="247">
        <v>66709429000</v>
      </c>
      <c r="F96" s="174"/>
      <c r="G96" s="174">
        <v>4</v>
      </c>
      <c r="H96" s="174"/>
      <c r="I96" s="188"/>
      <c r="J96" s="188"/>
      <c r="K96" s="188"/>
      <c r="L96" s="188">
        <v>0</v>
      </c>
      <c r="M96" s="189">
        <v>3</v>
      </c>
      <c r="N96" s="189"/>
      <c r="O96" s="190"/>
      <c r="P96" s="191"/>
      <c r="Q96" s="192">
        <v>2</v>
      </c>
      <c r="R96" s="193">
        <v>0</v>
      </c>
      <c r="S96" s="194">
        <v>2</v>
      </c>
      <c r="T96" s="194"/>
      <c r="U96" s="234">
        <v>11</v>
      </c>
      <c r="V96" s="235">
        <v>0</v>
      </c>
      <c r="W96" s="235">
        <v>11</v>
      </c>
      <c r="X96" s="235">
        <v>1</v>
      </c>
      <c r="Y96" s="235">
        <v>12</v>
      </c>
      <c r="Z96" s="236">
        <v>12</v>
      </c>
      <c r="AA96" s="228">
        <v>1</v>
      </c>
      <c r="AB96" s="227">
        <v>90</v>
      </c>
    </row>
    <row r="97" spans="1:28" ht="112.5">
      <c r="A97" s="183" t="s">
        <v>422</v>
      </c>
      <c r="B97" s="183" t="s">
        <v>341</v>
      </c>
      <c r="C97" s="245">
        <v>6</v>
      </c>
      <c r="D97" s="249" t="s">
        <v>423</v>
      </c>
      <c r="E97" s="250">
        <v>6374627678</v>
      </c>
      <c r="F97" s="174">
        <v>6</v>
      </c>
      <c r="G97" s="197" t="s">
        <v>424</v>
      </c>
      <c r="H97" s="174"/>
      <c r="I97" s="188"/>
      <c r="J97" s="188"/>
      <c r="K97" s="188"/>
      <c r="L97" s="188">
        <v>0</v>
      </c>
      <c r="M97" s="189">
        <v>3</v>
      </c>
      <c r="N97" s="189"/>
      <c r="O97" s="190">
        <v>3</v>
      </c>
      <c r="P97" s="191"/>
      <c r="Q97" s="192"/>
      <c r="R97" s="193">
        <v>0</v>
      </c>
      <c r="S97" s="194"/>
      <c r="T97" s="194">
        <v>0</v>
      </c>
      <c r="U97" s="234">
        <v>12</v>
      </c>
      <c r="V97" s="235">
        <v>0</v>
      </c>
      <c r="W97" s="235">
        <v>12</v>
      </c>
      <c r="X97" s="235">
        <v>0</v>
      </c>
      <c r="Y97" s="235">
        <v>12</v>
      </c>
      <c r="Z97" s="236">
        <v>12</v>
      </c>
      <c r="AA97" s="228">
        <v>0</v>
      </c>
      <c r="AB97" s="227">
        <v>91</v>
      </c>
    </row>
    <row r="98" spans="1:28" ht="56.25">
      <c r="A98" s="183" t="s">
        <v>459</v>
      </c>
      <c r="B98" s="183" t="s">
        <v>386</v>
      </c>
      <c r="C98" s="245">
        <v>358</v>
      </c>
      <c r="D98" s="246" t="s">
        <v>491</v>
      </c>
      <c r="E98" s="247">
        <v>29667800981</v>
      </c>
      <c r="F98" s="174">
        <v>6</v>
      </c>
      <c r="G98" s="174"/>
      <c r="H98" s="174"/>
      <c r="I98" s="188"/>
      <c r="J98" s="188"/>
      <c r="K98" s="188"/>
      <c r="L98" s="188">
        <v>0</v>
      </c>
      <c r="M98" s="189">
        <v>3</v>
      </c>
      <c r="N98" s="189"/>
      <c r="O98" s="190">
        <v>3</v>
      </c>
      <c r="P98" s="191"/>
      <c r="Q98" s="192"/>
      <c r="R98" s="193">
        <v>0</v>
      </c>
      <c r="S98" s="194"/>
      <c r="T98" s="194">
        <v>0</v>
      </c>
      <c r="U98" s="234">
        <v>12</v>
      </c>
      <c r="V98" s="235">
        <v>0</v>
      </c>
      <c r="W98" s="235">
        <v>12</v>
      </c>
      <c r="X98" s="235">
        <v>0</v>
      </c>
      <c r="Y98" s="235">
        <v>12</v>
      </c>
      <c r="Z98" s="236">
        <v>12</v>
      </c>
      <c r="AA98" s="228">
        <v>0</v>
      </c>
      <c r="AB98" s="227">
        <v>92</v>
      </c>
    </row>
    <row r="99" spans="1:28" ht="56.25">
      <c r="A99" s="183" t="s">
        <v>463</v>
      </c>
      <c r="B99" s="183" t="s">
        <v>371</v>
      </c>
      <c r="C99" s="245">
        <v>380</v>
      </c>
      <c r="D99" s="246" t="s">
        <v>2</v>
      </c>
      <c r="E99" s="247">
        <v>134263595760.00002</v>
      </c>
      <c r="F99" s="174">
        <v>6</v>
      </c>
      <c r="G99" s="174"/>
      <c r="H99" s="174"/>
      <c r="I99" s="188"/>
      <c r="J99" s="188"/>
      <c r="K99" s="188"/>
      <c r="L99" s="188">
        <v>0</v>
      </c>
      <c r="M99" s="189"/>
      <c r="N99" s="189">
        <v>2</v>
      </c>
      <c r="O99" s="190">
        <v>3</v>
      </c>
      <c r="P99" s="191"/>
      <c r="Q99" s="192"/>
      <c r="R99" s="193">
        <v>0</v>
      </c>
      <c r="S99" s="194"/>
      <c r="T99" s="194">
        <v>0</v>
      </c>
      <c r="U99" s="234">
        <v>11</v>
      </c>
      <c r="V99" s="235">
        <v>1</v>
      </c>
      <c r="W99" s="235">
        <v>12</v>
      </c>
      <c r="X99" s="235">
        <v>1</v>
      </c>
      <c r="Y99" s="235">
        <v>12</v>
      </c>
      <c r="Z99" s="236">
        <v>12</v>
      </c>
      <c r="AA99" s="228">
        <v>1</v>
      </c>
      <c r="AB99" s="227">
        <v>93</v>
      </c>
    </row>
    <row r="100" spans="1:28" ht="45">
      <c r="A100" s="183" t="s">
        <v>461</v>
      </c>
      <c r="B100" s="183" t="s">
        <v>352</v>
      </c>
      <c r="C100" s="245">
        <v>749</v>
      </c>
      <c r="D100" s="246" t="s">
        <v>235</v>
      </c>
      <c r="E100" s="247">
        <v>11441544550</v>
      </c>
      <c r="F100" s="174"/>
      <c r="G100" s="174"/>
      <c r="H100" s="174">
        <v>1</v>
      </c>
      <c r="I100" s="188"/>
      <c r="J100" s="188">
        <v>2</v>
      </c>
      <c r="K100" s="188"/>
      <c r="L100" s="188"/>
      <c r="M100" s="189">
        <v>3</v>
      </c>
      <c r="N100" s="189"/>
      <c r="O100" s="190">
        <v>3</v>
      </c>
      <c r="P100" s="191"/>
      <c r="Q100" s="192">
        <v>2</v>
      </c>
      <c r="R100" s="193">
        <v>0</v>
      </c>
      <c r="S100" s="194">
        <v>1</v>
      </c>
      <c r="T100" s="194"/>
      <c r="U100" s="234">
        <v>12</v>
      </c>
      <c r="V100" s="235">
        <v>5</v>
      </c>
      <c r="W100" s="235">
        <v>17</v>
      </c>
      <c r="X100" s="235">
        <v>0</v>
      </c>
      <c r="Y100" s="235">
        <v>15</v>
      </c>
      <c r="Z100" s="236">
        <v>12</v>
      </c>
      <c r="AA100" s="228">
        <v>0</v>
      </c>
      <c r="AB100" s="227">
        <v>94</v>
      </c>
    </row>
    <row r="101" spans="1:28" ht="90">
      <c r="A101" s="183" t="s">
        <v>473</v>
      </c>
      <c r="B101" s="183" t="s">
        <v>349</v>
      </c>
      <c r="C101" s="245">
        <v>762</v>
      </c>
      <c r="D101" s="246" t="s">
        <v>247</v>
      </c>
      <c r="E101" s="247">
        <v>132738000164</v>
      </c>
      <c r="F101" s="174"/>
      <c r="G101" s="174"/>
      <c r="H101" s="174">
        <v>1</v>
      </c>
      <c r="I101" s="188"/>
      <c r="J101" s="188"/>
      <c r="K101" s="188">
        <v>1</v>
      </c>
      <c r="L101" s="188"/>
      <c r="M101" s="189"/>
      <c r="N101" s="189">
        <v>2</v>
      </c>
      <c r="O101" s="190">
        <v>3</v>
      </c>
      <c r="P101" s="191"/>
      <c r="Q101" s="192">
        <v>2</v>
      </c>
      <c r="R101" s="193">
        <v>0</v>
      </c>
      <c r="S101" s="194"/>
      <c r="T101" s="194">
        <v>0</v>
      </c>
      <c r="U101" s="234">
        <v>9</v>
      </c>
      <c r="V101" s="235">
        <v>5</v>
      </c>
      <c r="W101" s="235">
        <v>14</v>
      </c>
      <c r="X101" s="235">
        <v>1</v>
      </c>
      <c r="Y101" s="235">
        <v>12</v>
      </c>
      <c r="Z101" s="236">
        <v>12</v>
      </c>
      <c r="AA101" s="228">
        <v>3</v>
      </c>
      <c r="AB101" s="227">
        <v>95</v>
      </c>
    </row>
    <row r="102" spans="1:28" ht="56.25">
      <c r="A102" s="183" t="s">
        <v>469</v>
      </c>
      <c r="B102" s="183" t="s">
        <v>374</v>
      </c>
      <c r="C102" s="245">
        <v>782</v>
      </c>
      <c r="D102" s="246" t="s">
        <v>266</v>
      </c>
      <c r="E102" s="247">
        <v>54406384570</v>
      </c>
      <c r="F102" s="174"/>
      <c r="G102" s="174">
        <v>4</v>
      </c>
      <c r="H102" s="174"/>
      <c r="I102" s="188"/>
      <c r="J102" s="188">
        <v>2</v>
      </c>
      <c r="K102" s="188"/>
      <c r="L102" s="188"/>
      <c r="M102" s="189"/>
      <c r="N102" s="189">
        <v>2</v>
      </c>
      <c r="O102" s="190">
        <v>3</v>
      </c>
      <c r="P102" s="191"/>
      <c r="Q102" s="192"/>
      <c r="R102" s="193">
        <v>0</v>
      </c>
      <c r="S102" s="194"/>
      <c r="T102" s="194">
        <v>0</v>
      </c>
      <c r="U102" s="234">
        <v>11</v>
      </c>
      <c r="V102" s="235">
        <v>0</v>
      </c>
      <c r="W102" s="235">
        <v>11</v>
      </c>
      <c r="X102" s="235">
        <v>1</v>
      </c>
      <c r="Y102" s="235">
        <v>12</v>
      </c>
      <c r="Z102" s="236">
        <v>12</v>
      </c>
      <c r="AA102" s="228">
        <v>1</v>
      </c>
      <c r="AB102" s="227">
        <v>96</v>
      </c>
    </row>
    <row r="103" spans="1:28" ht="33.75">
      <c r="A103" s="183" t="s">
        <v>29</v>
      </c>
      <c r="B103" s="183" t="s">
        <v>362</v>
      </c>
      <c r="C103" s="245">
        <v>910</v>
      </c>
      <c r="D103" s="246" t="s">
        <v>134</v>
      </c>
      <c r="E103" s="247">
        <v>8112000000</v>
      </c>
      <c r="F103" s="174">
        <v>6</v>
      </c>
      <c r="G103" s="174"/>
      <c r="H103" s="174"/>
      <c r="I103" s="188"/>
      <c r="J103" s="188"/>
      <c r="K103" s="188"/>
      <c r="L103" s="188">
        <v>0</v>
      </c>
      <c r="M103" s="189"/>
      <c r="N103" s="189">
        <v>2</v>
      </c>
      <c r="O103" s="190"/>
      <c r="P103" s="191"/>
      <c r="Q103" s="192">
        <v>2</v>
      </c>
      <c r="R103" s="193">
        <v>0</v>
      </c>
      <c r="S103" s="194">
        <v>2</v>
      </c>
      <c r="T103" s="194"/>
      <c r="U103" s="234">
        <v>12</v>
      </c>
      <c r="V103" s="235">
        <v>0</v>
      </c>
      <c r="W103" s="235">
        <v>12</v>
      </c>
      <c r="X103" s="235">
        <v>0</v>
      </c>
      <c r="Y103" s="235">
        <v>12</v>
      </c>
      <c r="Z103" s="236">
        <v>12</v>
      </c>
      <c r="AA103" s="228">
        <v>0</v>
      </c>
      <c r="AB103" s="227">
        <v>97</v>
      </c>
    </row>
    <row r="104" spans="1:28" ht="54">
      <c r="A104" s="183" t="s">
        <v>481</v>
      </c>
      <c r="B104" s="183" t="s">
        <v>385</v>
      </c>
      <c r="C104" s="245">
        <v>535</v>
      </c>
      <c r="D104" s="246" t="s">
        <v>37</v>
      </c>
      <c r="E104" s="247">
        <v>16590463861</v>
      </c>
      <c r="F104" s="174">
        <v>6</v>
      </c>
      <c r="G104" s="174"/>
      <c r="H104" s="174"/>
      <c r="I104" s="188"/>
      <c r="J104" s="188"/>
      <c r="K104" s="188">
        <v>1</v>
      </c>
      <c r="L104" s="188"/>
      <c r="M104" s="189"/>
      <c r="N104" s="189">
        <v>2</v>
      </c>
      <c r="O104" s="190">
        <v>3</v>
      </c>
      <c r="P104" s="191"/>
      <c r="Q104" s="192"/>
      <c r="R104" s="193">
        <v>0</v>
      </c>
      <c r="S104" s="194"/>
      <c r="T104" s="194">
        <v>0</v>
      </c>
      <c r="U104" s="234">
        <v>12</v>
      </c>
      <c r="V104" s="235">
        <v>0</v>
      </c>
      <c r="W104" s="235">
        <v>12</v>
      </c>
      <c r="X104" s="235">
        <v>0</v>
      </c>
      <c r="Y104" s="235">
        <v>12</v>
      </c>
      <c r="Z104" s="236">
        <v>12</v>
      </c>
      <c r="AA104" s="228">
        <v>0</v>
      </c>
      <c r="AB104" s="227">
        <v>98</v>
      </c>
    </row>
    <row r="105" spans="1:28" ht="45">
      <c r="A105" s="183" t="s">
        <v>80</v>
      </c>
      <c r="B105" s="183" t="s">
        <v>361</v>
      </c>
      <c r="C105" s="245">
        <v>928</v>
      </c>
      <c r="D105" s="246" t="s">
        <v>142</v>
      </c>
      <c r="E105" s="247">
        <v>169499000000</v>
      </c>
      <c r="F105" s="174">
        <v>6</v>
      </c>
      <c r="G105" s="174"/>
      <c r="H105" s="174"/>
      <c r="I105" s="188"/>
      <c r="J105" s="188"/>
      <c r="K105" s="188">
        <v>1</v>
      </c>
      <c r="L105" s="188"/>
      <c r="M105" s="189"/>
      <c r="N105" s="189">
        <v>2</v>
      </c>
      <c r="O105" s="190"/>
      <c r="P105" s="191"/>
      <c r="Q105" s="192"/>
      <c r="R105" s="193">
        <v>0</v>
      </c>
      <c r="S105" s="194">
        <v>2</v>
      </c>
      <c r="T105" s="194"/>
      <c r="U105" s="234">
        <v>11</v>
      </c>
      <c r="V105" s="235">
        <v>1</v>
      </c>
      <c r="W105" s="235">
        <v>12</v>
      </c>
      <c r="X105" s="235">
        <v>1</v>
      </c>
      <c r="Y105" s="235">
        <v>12</v>
      </c>
      <c r="Z105" s="236">
        <v>12</v>
      </c>
      <c r="AA105" s="228">
        <v>1</v>
      </c>
      <c r="AB105" s="227">
        <v>99</v>
      </c>
    </row>
    <row r="106" spans="1:28" ht="33.75">
      <c r="A106" s="183" t="s">
        <v>487</v>
      </c>
      <c r="B106" s="183" t="s">
        <v>356</v>
      </c>
      <c r="C106" s="245">
        <v>585</v>
      </c>
      <c r="D106" s="246" t="s">
        <v>44</v>
      </c>
      <c r="E106" s="247">
        <v>13114571000</v>
      </c>
      <c r="F106" s="174"/>
      <c r="G106" s="174"/>
      <c r="H106" s="174">
        <v>1</v>
      </c>
      <c r="I106" s="188">
        <v>3</v>
      </c>
      <c r="J106" s="188"/>
      <c r="K106" s="188"/>
      <c r="L106" s="188"/>
      <c r="M106" s="189">
        <v>3</v>
      </c>
      <c r="N106" s="189"/>
      <c r="O106" s="190">
        <v>3</v>
      </c>
      <c r="P106" s="191"/>
      <c r="Q106" s="192">
        <v>2</v>
      </c>
      <c r="R106" s="193">
        <v>0</v>
      </c>
      <c r="S106" s="194"/>
      <c r="T106" s="194">
        <v>0</v>
      </c>
      <c r="U106" s="234">
        <v>12</v>
      </c>
      <c r="V106" s="235">
        <v>5</v>
      </c>
      <c r="W106" s="235">
        <v>17</v>
      </c>
      <c r="X106" s="235">
        <v>0</v>
      </c>
      <c r="Y106" s="235">
        <v>15</v>
      </c>
      <c r="Z106" s="236">
        <v>12</v>
      </c>
      <c r="AA106" s="228">
        <v>0</v>
      </c>
      <c r="AB106" s="227">
        <v>100</v>
      </c>
    </row>
    <row r="107" spans="1:28" ht="63">
      <c r="A107" s="183" t="s">
        <v>210</v>
      </c>
      <c r="B107" s="183" t="s">
        <v>387</v>
      </c>
      <c r="C107" s="245">
        <v>737</v>
      </c>
      <c r="D107" s="246" t="s">
        <v>66</v>
      </c>
      <c r="E107" s="247">
        <v>2275000000</v>
      </c>
      <c r="F107" s="174">
        <v>6</v>
      </c>
      <c r="G107" s="174"/>
      <c r="H107" s="174"/>
      <c r="I107" s="188"/>
      <c r="J107" s="188"/>
      <c r="K107" s="188">
        <v>1</v>
      </c>
      <c r="L107" s="188"/>
      <c r="M107" s="189"/>
      <c r="N107" s="189">
        <v>2</v>
      </c>
      <c r="O107" s="190">
        <v>3</v>
      </c>
      <c r="P107" s="191"/>
      <c r="Q107" s="192"/>
      <c r="R107" s="193">
        <v>0</v>
      </c>
      <c r="S107" s="194"/>
      <c r="T107" s="194">
        <v>0</v>
      </c>
      <c r="U107" s="234">
        <v>12</v>
      </c>
      <c r="V107" s="235">
        <v>0</v>
      </c>
      <c r="W107" s="235">
        <v>12</v>
      </c>
      <c r="X107" s="235">
        <v>0</v>
      </c>
      <c r="Y107" s="235">
        <v>12</v>
      </c>
      <c r="Z107" s="236">
        <v>12</v>
      </c>
      <c r="AA107" s="228">
        <v>0</v>
      </c>
      <c r="AB107" s="227">
        <v>101</v>
      </c>
    </row>
    <row r="108" spans="1:28" ht="33.75">
      <c r="A108" s="183" t="s">
        <v>487</v>
      </c>
      <c r="B108" s="183" t="s">
        <v>356</v>
      </c>
      <c r="C108" s="245">
        <v>6094</v>
      </c>
      <c r="D108" s="246" t="s">
        <v>437</v>
      </c>
      <c r="E108" s="247">
        <v>153086188927</v>
      </c>
      <c r="F108" s="174"/>
      <c r="G108" s="174"/>
      <c r="H108" s="174">
        <v>1</v>
      </c>
      <c r="I108" s="188">
        <v>3</v>
      </c>
      <c r="J108" s="188"/>
      <c r="K108" s="188"/>
      <c r="L108" s="188">
        <v>0</v>
      </c>
      <c r="M108" s="189"/>
      <c r="N108" s="189">
        <v>2</v>
      </c>
      <c r="O108" s="190">
        <v>3</v>
      </c>
      <c r="P108" s="191"/>
      <c r="Q108" s="192"/>
      <c r="R108" s="193">
        <v>0</v>
      </c>
      <c r="S108" s="194"/>
      <c r="T108" s="194">
        <v>0</v>
      </c>
      <c r="U108" s="234">
        <v>9</v>
      </c>
      <c r="V108" s="235">
        <v>5</v>
      </c>
      <c r="W108" s="235">
        <v>14</v>
      </c>
      <c r="X108" s="235">
        <v>1</v>
      </c>
      <c r="Y108" s="235">
        <v>12</v>
      </c>
      <c r="Z108" s="236">
        <v>12</v>
      </c>
      <c r="AA108" s="228">
        <v>3</v>
      </c>
      <c r="AB108" s="227">
        <v>102</v>
      </c>
    </row>
    <row r="109" spans="1:28" ht="33.75">
      <c r="A109" s="183" t="s">
        <v>487</v>
      </c>
      <c r="B109" s="183" t="s">
        <v>356</v>
      </c>
      <c r="C109" s="245">
        <v>348</v>
      </c>
      <c r="D109" s="246" t="s">
        <v>489</v>
      </c>
      <c r="E109" s="247">
        <v>20602996538</v>
      </c>
      <c r="F109" s="174"/>
      <c r="G109" s="174"/>
      <c r="H109" s="174">
        <v>1</v>
      </c>
      <c r="I109" s="188">
        <v>3</v>
      </c>
      <c r="J109" s="188"/>
      <c r="K109" s="188"/>
      <c r="L109" s="188"/>
      <c r="M109" s="189">
        <v>3</v>
      </c>
      <c r="N109" s="189"/>
      <c r="O109" s="190">
        <v>3</v>
      </c>
      <c r="P109" s="191"/>
      <c r="Q109" s="192">
        <v>2</v>
      </c>
      <c r="R109" s="193">
        <v>0</v>
      </c>
      <c r="S109" s="194"/>
      <c r="T109" s="194">
        <v>0</v>
      </c>
      <c r="U109" s="234">
        <v>12</v>
      </c>
      <c r="V109" s="235">
        <v>5</v>
      </c>
      <c r="W109" s="235">
        <v>17</v>
      </c>
      <c r="X109" s="235">
        <v>0</v>
      </c>
      <c r="Y109" s="235">
        <v>15</v>
      </c>
      <c r="Z109" s="236">
        <v>12</v>
      </c>
      <c r="AA109" s="228">
        <v>0</v>
      </c>
      <c r="AB109" s="227">
        <v>103</v>
      </c>
    </row>
    <row r="110" spans="1:28" ht="99">
      <c r="A110" s="183" t="s">
        <v>210</v>
      </c>
      <c r="B110" s="183" t="s">
        <v>387</v>
      </c>
      <c r="C110" s="245">
        <v>723</v>
      </c>
      <c r="D110" s="246" t="s">
        <v>455</v>
      </c>
      <c r="E110" s="247">
        <v>1559700000</v>
      </c>
      <c r="F110" s="174"/>
      <c r="G110" s="174">
        <v>4</v>
      </c>
      <c r="H110" s="174"/>
      <c r="I110" s="188">
        <v>3</v>
      </c>
      <c r="J110" s="188"/>
      <c r="K110" s="188"/>
      <c r="L110" s="188"/>
      <c r="M110" s="189"/>
      <c r="N110" s="189">
        <v>2</v>
      </c>
      <c r="O110" s="190">
        <v>3</v>
      </c>
      <c r="P110" s="191"/>
      <c r="Q110" s="192"/>
      <c r="R110" s="193">
        <v>0</v>
      </c>
      <c r="S110" s="194"/>
      <c r="T110" s="194">
        <v>0</v>
      </c>
      <c r="U110" s="234">
        <v>12</v>
      </c>
      <c r="V110" s="235">
        <v>0</v>
      </c>
      <c r="W110" s="235">
        <v>12</v>
      </c>
      <c r="X110" s="235">
        <v>0</v>
      </c>
      <c r="Y110" s="235">
        <v>12</v>
      </c>
      <c r="Z110" s="236">
        <v>12</v>
      </c>
      <c r="AA110" s="228">
        <v>0</v>
      </c>
      <c r="AB110" s="227">
        <v>104</v>
      </c>
    </row>
    <row r="111" spans="1:28" ht="45">
      <c r="A111" s="183" t="s">
        <v>70</v>
      </c>
      <c r="B111" s="183" t="s">
        <v>381</v>
      </c>
      <c r="C111" s="245">
        <v>728</v>
      </c>
      <c r="D111" s="246" t="s">
        <v>214</v>
      </c>
      <c r="E111" s="247">
        <v>21367326748</v>
      </c>
      <c r="F111" s="174"/>
      <c r="G111" s="174">
        <v>4</v>
      </c>
      <c r="H111" s="174"/>
      <c r="I111" s="188">
        <v>3</v>
      </c>
      <c r="J111" s="188"/>
      <c r="K111" s="188"/>
      <c r="L111" s="188"/>
      <c r="M111" s="189"/>
      <c r="N111" s="189">
        <v>2</v>
      </c>
      <c r="O111" s="190">
        <v>3</v>
      </c>
      <c r="P111" s="191"/>
      <c r="Q111" s="192"/>
      <c r="R111" s="193">
        <v>0</v>
      </c>
      <c r="S111" s="194"/>
      <c r="T111" s="194">
        <v>0</v>
      </c>
      <c r="U111" s="234">
        <v>12</v>
      </c>
      <c r="V111" s="235">
        <v>0</v>
      </c>
      <c r="W111" s="235">
        <v>12</v>
      </c>
      <c r="X111" s="235">
        <v>0</v>
      </c>
      <c r="Y111" s="235">
        <v>12</v>
      </c>
      <c r="Z111" s="236">
        <v>12</v>
      </c>
      <c r="AA111" s="228">
        <v>0</v>
      </c>
      <c r="AB111" s="227">
        <v>105</v>
      </c>
    </row>
    <row r="112" spans="1:28" ht="45">
      <c r="A112" s="183" t="s">
        <v>431</v>
      </c>
      <c r="B112" s="183" t="s">
        <v>353</v>
      </c>
      <c r="C112" s="245">
        <v>55</v>
      </c>
      <c r="D112" s="246" t="s">
        <v>444</v>
      </c>
      <c r="E112" s="247">
        <v>177691515105</v>
      </c>
      <c r="F112" s="174"/>
      <c r="G112" s="174"/>
      <c r="H112" s="174">
        <v>1</v>
      </c>
      <c r="I112" s="188">
        <v>3</v>
      </c>
      <c r="J112" s="188"/>
      <c r="K112" s="188"/>
      <c r="L112" s="188"/>
      <c r="M112" s="189"/>
      <c r="N112" s="189">
        <v>2</v>
      </c>
      <c r="O112" s="190">
        <v>3</v>
      </c>
      <c r="P112" s="191"/>
      <c r="Q112" s="192"/>
      <c r="R112" s="193">
        <v>0</v>
      </c>
      <c r="S112" s="194"/>
      <c r="T112" s="194">
        <v>0</v>
      </c>
      <c r="U112" s="234">
        <v>9</v>
      </c>
      <c r="V112" s="235">
        <v>5</v>
      </c>
      <c r="W112" s="235">
        <v>14</v>
      </c>
      <c r="X112" s="235">
        <v>1</v>
      </c>
      <c r="Y112" s="235">
        <v>12</v>
      </c>
      <c r="Z112" s="236">
        <v>12</v>
      </c>
      <c r="AA112" s="228">
        <v>3</v>
      </c>
      <c r="AB112" s="227">
        <v>106</v>
      </c>
    </row>
    <row r="113" spans="1:28" ht="45">
      <c r="A113" s="183" t="s">
        <v>461</v>
      </c>
      <c r="B113" s="183" t="s">
        <v>352</v>
      </c>
      <c r="C113" s="245">
        <v>741</v>
      </c>
      <c r="D113" s="246" t="s">
        <v>228</v>
      </c>
      <c r="E113" s="247">
        <v>96971552124</v>
      </c>
      <c r="F113" s="174"/>
      <c r="G113" s="174"/>
      <c r="H113" s="174">
        <v>1</v>
      </c>
      <c r="I113" s="188"/>
      <c r="J113" s="188"/>
      <c r="K113" s="188">
        <v>1</v>
      </c>
      <c r="L113" s="188"/>
      <c r="M113" s="189">
        <v>3</v>
      </c>
      <c r="N113" s="189"/>
      <c r="O113" s="190">
        <v>3</v>
      </c>
      <c r="P113" s="191"/>
      <c r="Q113" s="192"/>
      <c r="R113" s="193">
        <v>0</v>
      </c>
      <c r="S113" s="194"/>
      <c r="T113" s="194">
        <v>0</v>
      </c>
      <c r="U113" s="234">
        <v>8</v>
      </c>
      <c r="V113" s="235">
        <v>5</v>
      </c>
      <c r="W113" s="235">
        <v>13</v>
      </c>
      <c r="X113" s="235">
        <v>1</v>
      </c>
      <c r="Y113" s="235">
        <v>11</v>
      </c>
      <c r="Z113" s="236">
        <v>11</v>
      </c>
      <c r="AA113" s="228">
        <v>3</v>
      </c>
      <c r="AB113" s="227">
        <v>107</v>
      </c>
    </row>
    <row r="114" spans="1:28" ht="56.25">
      <c r="A114" s="183" t="s">
        <v>450</v>
      </c>
      <c r="B114" s="183" t="s">
        <v>343</v>
      </c>
      <c r="C114" s="245">
        <v>71</v>
      </c>
      <c r="D114" s="246" t="s">
        <v>451</v>
      </c>
      <c r="E114" s="247">
        <v>91337785727</v>
      </c>
      <c r="F114" s="174"/>
      <c r="G114" s="174"/>
      <c r="H114" s="174">
        <v>1</v>
      </c>
      <c r="I114" s="188"/>
      <c r="J114" s="188"/>
      <c r="K114" s="188"/>
      <c r="L114" s="188">
        <v>0</v>
      </c>
      <c r="M114" s="189"/>
      <c r="N114" s="189">
        <v>2</v>
      </c>
      <c r="O114" s="190">
        <v>3</v>
      </c>
      <c r="P114" s="191"/>
      <c r="Q114" s="192">
        <v>2</v>
      </c>
      <c r="R114" s="193"/>
      <c r="S114" s="194"/>
      <c r="T114" s="194">
        <v>0</v>
      </c>
      <c r="U114" s="234">
        <v>8</v>
      </c>
      <c r="V114" s="235">
        <v>5</v>
      </c>
      <c r="W114" s="235">
        <v>13</v>
      </c>
      <c r="X114" s="235">
        <v>1</v>
      </c>
      <c r="Y114" s="235">
        <v>11</v>
      </c>
      <c r="Z114" s="236">
        <v>11</v>
      </c>
      <c r="AA114" s="228">
        <v>3</v>
      </c>
      <c r="AB114" s="227">
        <v>108</v>
      </c>
    </row>
    <row r="115" spans="1:28" ht="36">
      <c r="A115" s="183" t="s">
        <v>13</v>
      </c>
      <c r="B115" s="183" t="s">
        <v>373</v>
      </c>
      <c r="C115" s="245">
        <v>431</v>
      </c>
      <c r="D115" s="246" t="s">
        <v>19</v>
      </c>
      <c r="E115" s="247">
        <v>62669717054</v>
      </c>
      <c r="F115" s="174"/>
      <c r="G115" s="174"/>
      <c r="H115" s="174">
        <v>1</v>
      </c>
      <c r="I115" s="188"/>
      <c r="J115" s="188"/>
      <c r="K115" s="188">
        <v>1</v>
      </c>
      <c r="L115" s="188"/>
      <c r="M115" s="189">
        <v>3</v>
      </c>
      <c r="N115" s="189"/>
      <c r="O115" s="190">
        <v>3</v>
      </c>
      <c r="P115" s="191"/>
      <c r="Q115" s="192">
        <v>2</v>
      </c>
      <c r="R115" s="193"/>
      <c r="S115" s="194"/>
      <c r="T115" s="194">
        <v>0</v>
      </c>
      <c r="U115" s="234">
        <v>10</v>
      </c>
      <c r="V115" s="235">
        <v>0</v>
      </c>
      <c r="W115" s="235">
        <v>10</v>
      </c>
      <c r="X115" s="235">
        <v>1</v>
      </c>
      <c r="Y115" s="235">
        <v>11</v>
      </c>
      <c r="Z115" s="236">
        <v>11</v>
      </c>
      <c r="AA115" s="228">
        <v>1</v>
      </c>
      <c r="AB115" s="227">
        <v>109</v>
      </c>
    </row>
    <row r="116" spans="1:28" ht="36">
      <c r="A116" s="183" t="s">
        <v>257</v>
      </c>
      <c r="B116" s="183" t="s">
        <v>366</v>
      </c>
      <c r="C116" s="245">
        <v>795</v>
      </c>
      <c r="D116" s="246" t="s">
        <v>279</v>
      </c>
      <c r="E116" s="247">
        <v>78505609370</v>
      </c>
      <c r="F116" s="174"/>
      <c r="G116" s="174">
        <v>4</v>
      </c>
      <c r="H116" s="174"/>
      <c r="I116" s="188"/>
      <c r="J116" s="188"/>
      <c r="K116" s="188">
        <v>1</v>
      </c>
      <c r="L116" s="188"/>
      <c r="M116" s="189"/>
      <c r="N116" s="189">
        <v>2</v>
      </c>
      <c r="O116" s="190">
        <v>3</v>
      </c>
      <c r="P116" s="191"/>
      <c r="Q116" s="192"/>
      <c r="R116" s="193">
        <v>0</v>
      </c>
      <c r="S116" s="194"/>
      <c r="T116" s="194">
        <v>0</v>
      </c>
      <c r="U116" s="234">
        <v>10</v>
      </c>
      <c r="V116" s="235">
        <v>1</v>
      </c>
      <c r="W116" s="235">
        <v>11</v>
      </c>
      <c r="X116" s="235">
        <v>1</v>
      </c>
      <c r="Y116" s="235">
        <v>11</v>
      </c>
      <c r="Z116" s="236">
        <v>11</v>
      </c>
      <c r="AA116" s="228">
        <v>1</v>
      </c>
      <c r="AB116" s="227">
        <v>110</v>
      </c>
    </row>
    <row r="117" spans="1:28" ht="81">
      <c r="A117" s="183" t="s">
        <v>481</v>
      </c>
      <c r="B117" s="183" t="s">
        <v>385</v>
      </c>
      <c r="C117" s="245">
        <v>802</v>
      </c>
      <c r="D117" s="246" t="s">
        <v>286</v>
      </c>
      <c r="E117" s="247">
        <v>12847491677</v>
      </c>
      <c r="F117" s="174">
        <v>6</v>
      </c>
      <c r="G117" s="174"/>
      <c r="H117" s="174"/>
      <c r="I117" s="188"/>
      <c r="J117" s="188"/>
      <c r="K117" s="188"/>
      <c r="L117" s="188">
        <v>0</v>
      </c>
      <c r="M117" s="189"/>
      <c r="N117" s="189">
        <v>2</v>
      </c>
      <c r="O117" s="190">
        <v>3</v>
      </c>
      <c r="P117" s="191"/>
      <c r="Q117" s="192"/>
      <c r="R117" s="193">
        <v>0</v>
      </c>
      <c r="S117" s="194"/>
      <c r="T117" s="194">
        <v>0</v>
      </c>
      <c r="U117" s="234">
        <v>11</v>
      </c>
      <c r="V117" s="235">
        <v>0</v>
      </c>
      <c r="W117" s="235">
        <v>11</v>
      </c>
      <c r="X117" s="235">
        <v>0</v>
      </c>
      <c r="Y117" s="235">
        <v>11</v>
      </c>
      <c r="Z117" s="236">
        <v>11</v>
      </c>
      <c r="AA117" s="228">
        <v>0</v>
      </c>
      <c r="AB117" s="227">
        <v>111</v>
      </c>
    </row>
    <row r="118" spans="1:28" ht="33.75">
      <c r="A118" s="183" t="s">
        <v>481</v>
      </c>
      <c r="B118" s="183" t="s">
        <v>385</v>
      </c>
      <c r="C118" s="245">
        <v>311</v>
      </c>
      <c r="D118" s="246" t="s">
        <v>483</v>
      </c>
      <c r="E118" s="247">
        <v>18168150299</v>
      </c>
      <c r="F118" s="174">
        <v>6</v>
      </c>
      <c r="G118" s="174"/>
      <c r="H118" s="174"/>
      <c r="I118" s="188"/>
      <c r="J118" s="188"/>
      <c r="K118" s="188"/>
      <c r="L118" s="188">
        <v>0</v>
      </c>
      <c r="M118" s="189"/>
      <c r="N118" s="189">
        <v>2</v>
      </c>
      <c r="O118" s="190">
        <v>3</v>
      </c>
      <c r="P118" s="191"/>
      <c r="Q118" s="192"/>
      <c r="R118" s="193">
        <v>0</v>
      </c>
      <c r="S118" s="194"/>
      <c r="T118" s="194">
        <v>0</v>
      </c>
      <c r="U118" s="234">
        <v>11</v>
      </c>
      <c r="V118" s="235">
        <v>0</v>
      </c>
      <c r="W118" s="235">
        <v>11</v>
      </c>
      <c r="X118" s="235">
        <v>0</v>
      </c>
      <c r="Y118" s="235">
        <v>11</v>
      </c>
      <c r="Z118" s="236">
        <v>11</v>
      </c>
      <c r="AA118" s="228">
        <v>0</v>
      </c>
      <c r="AB118" s="227">
        <v>112</v>
      </c>
    </row>
    <row r="119" spans="1:28" ht="63">
      <c r="A119" s="183" t="s">
        <v>22</v>
      </c>
      <c r="B119" s="183" t="s">
        <v>370</v>
      </c>
      <c r="C119" s="245">
        <v>440</v>
      </c>
      <c r="D119" s="246" t="s">
        <v>24</v>
      </c>
      <c r="E119" s="247">
        <v>31268856888</v>
      </c>
      <c r="F119" s="174">
        <v>6</v>
      </c>
      <c r="G119" s="174"/>
      <c r="H119" s="174"/>
      <c r="I119" s="188"/>
      <c r="J119" s="188"/>
      <c r="K119" s="188"/>
      <c r="L119" s="188">
        <v>0</v>
      </c>
      <c r="M119" s="189"/>
      <c r="N119" s="189">
        <v>2</v>
      </c>
      <c r="O119" s="190">
        <v>3</v>
      </c>
      <c r="P119" s="191"/>
      <c r="Q119" s="192"/>
      <c r="R119" s="193">
        <v>0</v>
      </c>
      <c r="S119" s="194"/>
      <c r="T119" s="194">
        <v>0</v>
      </c>
      <c r="U119" s="234">
        <v>11</v>
      </c>
      <c r="V119" s="235">
        <v>0</v>
      </c>
      <c r="W119" s="235">
        <v>11</v>
      </c>
      <c r="X119" s="235">
        <v>0</v>
      </c>
      <c r="Y119" s="235">
        <v>11</v>
      </c>
      <c r="Z119" s="236">
        <v>11</v>
      </c>
      <c r="AA119" s="228">
        <v>0</v>
      </c>
      <c r="AB119" s="227">
        <v>113</v>
      </c>
    </row>
    <row r="120" spans="1:28" ht="54">
      <c r="A120" s="183" t="s">
        <v>22</v>
      </c>
      <c r="B120" s="183" t="s">
        <v>370</v>
      </c>
      <c r="C120" s="245">
        <v>498</v>
      </c>
      <c r="D120" s="246" t="s">
        <v>36</v>
      </c>
      <c r="E120" s="247">
        <v>24046006796</v>
      </c>
      <c r="F120" s="174">
        <v>6</v>
      </c>
      <c r="G120" s="174"/>
      <c r="H120" s="174"/>
      <c r="I120" s="188"/>
      <c r="J120" s="188"/>
      <c r="K120" s="188"/>
      <c r="L120" s="188">
        <v>0</v>
      </c>
      <c r="M120" s="189"/>
      <c r="N120" s="189">
        <v>2</v>
      </c>
      <c r="O120" s="190">
        <v>3</v>
      </c>
      <c r="P120" s="191"/>
      <c r="Q120" s="192"/>
      <c r="R120" s="193">
        <v>0</v>
      </c>
      <c r="S120" s="194"/>
      <c r="T120" s="194">
        <v>0</v>
      </c>
      <c r="U120" s="234">
        <v>11</v>
      </c>
      <c r="V120" s="235">
        <v>0</v>
      </c>
      <c r="W120" s="235">
        <v>11</v>
      </c>
      <c r="X120" s="235">
        <v>0</v>
      </c>
      <c r="Y120" s="235">
        <v>11</v>
      </c>
      <c r="Z120" s="236">
        <v>11</v>
      </c>
      <c r="AA120" s="228">
        <v>0</v>
      </c>
      <c r="AB120" s="227">
        <v>114</v>
      </c>
    </row>
    <row r="121" spans="1:28" ht="63">
      <c r="A121" s="183" t="s">
        <v>63</v>
      </c>
      <c r="B121" s="183" t="s">
        <v>382</v>
      </c>
      <c r="C121" s="245">
        <v>693</v>
      </c>
      <c r="D121" s="246" t="s">
        <v>64</v>
      </c>
      <c r="E121" s="247">
        <v>14480800000</v>
      </c>
      <c r="F121" s="174">
        <v>6</v>
      </c>
      <c r="G121" s="174"/>
      <c r="H121" s="174"/>
      <c r="I121" s="188"/>
      <c r="J121" s="188"/>
      <c r="K121" s="188"/>
      <c r="L121" s="188">
        <v>0</v>
      </c>
      <c r="M121" s="189"/>
      <c r="N121" s="189">
        <v>2</v>
      </c>
      <c r="O121" s="190">
        <v>3</v>
      </c>
      <c r="P121" s="191"/>
      <c r="Q121" s="192"/>
      <c r="R121" s="193">
        <v>0</v>
      </c>
      <c r="S121" s="194"/>
      <c r="T121" s="194">
        <v>0</v>
      </c>
      <c r="U121" s="234">
        <v>11</v>
      </c>
      <c r="V121" s="235">
        <v>0</v>
      </c>
      <c r="W121" s="235">
        <v>11</v>
      </c>
      <c r="X121" s="235">
        <v>0</v>
      </c>
      <c r="Y121" s="235">
        <v>11</v>
      </c>
      <c r="Z121" s="236">
        <v>11</v>
      </c>
      <c r="AA121" s="228">
        <v>0</v>
      </c>
      <c r="AB121" s="227">
        <v>115</v>
      </c>
    </row>
    <row r="122" spans="1:28" ht="63">
      <c r="A122" s="183" t="s">
        <v>18</v>
      </c>
      <c r="B122" s="183" t="s">
        <v>363</v>
      </c>
      <c r="C122" s="245">
        <v>748</v>
      </c>
      <c r="D122" s="246" t="s">
        <v>494</v>
      </c>
      <c r="E122" s="247">
        <v>76039900000</v>
      </c>
      <c r="F122" s="174"/>
      <c r="G122" s="174">
        <v>4</v>
      </c>
      <c r="H122" s="174"/>
      <c r="I122" s="188"/>
      <c r="J122" s="188"/>
      <c r="K122" s="188">
        <v>1</v>
      </c>
      <c r="L122" s="188"/>
      <c r="M122" s="189"/>
      <c r="N122" s="189">
        <v>2</v>
      </c>
      <c r="O122" s="190">
        <v>3</v>
      </c>
      <c r="P122" s="191"/>
      <c r="Q122" s="192"/>
      <c r="R122" s="193">
        <v>0</v>
      </c>
      <c r="S122" s="194"/>
      <c r="T122" s="194">
        <v>0</v>
      </c>
      <c r="U122" s="234">
        <v>10</v>
      </c>
      <c r="V122" s="235">
        <v>1</v>
      </c>
      <c r="W122" s="235">
        <v>11</v>
      </c>
      <c r="X122" s="235">
        <v>1</v>
      </c>
      <c r="Y122" s="235">
        <v>11</v>
      </c>
      <c r="Z122" s="236">
        <v>11</v>
      </c>
      <c r="AA122" s="228">
        <v>1</v>
      </c>
      <c r="AB122" s="227">
        <v>116</v>
      </c>
    </row>
    <row r="123" spans="1:28" ht="45">
      <c r="A123" s="183" t="s">
        <v>80</v>
      </c>
      <c r="B123" s="183" t="s">
        <v>361</v>
      </c>
      <c r="C123" s="245">
        <v>846</v>
      </c>
      <c r="D123" s="246" t="s">
        <v>326</v>
      </c>
      <c r="E123" s="247">
        <v>47725413248</v>
      </c>
      <c r="F123" s="174"/>
      <c r="G123" s="174"/>
      <c r="H123" s="174">
        <v>1</v>
      </c>
      <c r="I123" s="188"/>
      <c r="J123" s="188">
        <v>2</v>
      </c>
      <c r="K123" s="188"/>
      <c r="L123" s="188"/>
      <c r="M123" s="189"/>
      <c r="N123" s="189">
        <v>2</v>
      </c>
      <c r="O123" s="190">
        <v>3</v>
      </c>
      <c r="P123" s="191"/>
      <c r="Q123" s="192">
        <v>2</v>
      </c>
      <c r="R123" s="193"/>
      <c r="S123" s="194"/>
      <c r="T123" s="194">
        <v>0</v>
      </c>
      <c r="U123" s="234">
        <v>10</v>
      </c>
      <c r="V123" s="235">
        <v>1</v>
      </c>
      <c r="W123" s="235">
        <v>11</v>
      </c>
      <c r="X123" s="235">
        <v>1</v>
      </c>
      <c r="Y123" s="235">
        <v>11</v>
      </c>
      <c r="Z123" s="236">
        <v>11</v>
      </c>
      <c r="AA123" s="228">
        <v>1</v>
      </c>
      <c r="AB123" s="227">
        <v>117</v>
      </c>
    </row>
    <row r="124" spans="1:28" ht="45">
      <c r="A124" s="183" t="s">
        <v>22</v>
      </c>
      <c r="B124" s="183" t="s">
        <v>370</v>
      </c>
      <c r="C124" s="245">
        <v>746</v>
      </c>
      <c r="D124" s="246" t="s">
        <v>233</v>
      </c>
      <c r="E124" s="247">
        <v>8499957874</v>
      </c>
      <c r="F124" s="174"/>
      <c r="G124" s="174"/>
      <c r="H124" s="174">
        <v>1</v>
      </c>
      <c r="I124" s="188">
        <v>3</v>
      </c>
      <c r="J124" s="188"/>
      <c r="K124" s="188"/>
      <c r="L124" s="188"/>
      <c r="M124" s="189"/>
      <c r="N124" s="189">
        <v>2</v>
      </c>
      <c r="O124" s="190">
        <v>3</v>
      </c>
      <c r="P124" s="191"/>
      <c r="Q124" s="192">
        <v>2</v>
      </c>
      <c r="R124" s="193">
        <v>0</v>
      </c>
      <c r="S124" s="194"/>
      <c r="T124" s="194">
        <v>0</v>
      </c>
      <c r="U124" s="234">
        <v>11</v>
      </c>
      <c r="V124" s="235">
        <v>0</v>
      </c>
      <c r="W124" s="235">
        <v>11</v>
      </c>
      <c r="X124" s="235">
        <v>0</v>
      </c>
      <c r="Y124" s="235">
        <v>11</v>
      </c>
      <c r="Z124" s="236">
        <v>11</v>
      </c>
      <c r="AA124" s="228">
        <v>0</v>
      </c>
      <c r="AB124" s="227">
        <v>118</v>
      </c>
    </row>
    <row r="125" spans="1:28" ht="45">
      <c r="A125" s="183" t="s">
        <v>18</v>
      </c>
      <c r="B125" s="183" t="s">
        <v>363</v>
      </c>
      <c r="C125" s="245">
        <v>754</v>
      </c>
      <c r="D125" s="246" t="s">
        <v>240</v>
      </c>
      <c r="E125" s="247">
        <v>4116000000</v>
      </c>
      <c r="F125" s="174"/>
      <c r="G125" s="174"/>
      <c r="H125" s="174">
        <v>1</v>
      </c>
      <c r="I125" s="188">
        <v>3</v>
      </c>
      <c r="J125" s="188"/>
      <c r="K125" s="188">
        <v>1</v>
      </c>
      <c r="L125" s="188"/>
      <c r="M125" s="189">
        <v>3</v>
      </c>
      <c r="N125" s="189"/>
      <c r="O125" s="190">
        <v>3</v>
      </c>
      <c r="P125" s="191"/>
      <c r="Q125" s="192"/>
      <c r="R125" s="193">
        <v>0</v>
      </c>
      <c r="S125" s="194"/>
      <c r="T125" s="194">
        <v>0</v>
      </c>
      <c r="U125" s="234">
        <v>11</v>
      </c>
      <c r="V125" s="235">
        <v>1</v>
      </c>
      <c r="W125" s="235">
        <v>12</v>
      </c>
      <c r="X125" s="235">
        <v>0</v>
      </c>
      <c r="Y125" s="235">
        <v>12</v>
      </c>
      <c r="Z125" s="236">
        <v>11</v>
      </c>
      <c r="AA125" s="228">
        <v>0</v>
      </c>
      <c r="AB125" s="227">
        <v>119</v>
      </c>
    </row>
    <row r="126" spans="1:28" ht="45">
      <c r="A126" s="183" t="s">
        <v>80</v>
      </c>
      <c r="B126" s="183" t="s">
        <v>361</v>
      </c>
      <c r="C126" s="245">
        <v>847</v>
      </c>
      <c r="D126" s="246" t="s">
        <v>327</v>
      </c>
      <c r="E126" s="247">
        <v>25749335594</v>
      </c>
      <c r="F126" s="174"/>
      <c r="G126" s="174"/>
      <c r="H126" s="174">
        <v>1</v>
      </c>
      <c r="I126" s="188">
        <v>3</v>
      </c>
      <c r="J126" s="188"/>
      <c r="K126" s="188"/>
      <c r="L126" s="188"/>
      <c r="M126" s="189"/>
      <c r="N126" s="189">
        <v>2</v>
      </c>
      <c r="O126" s="190">
        <v>3</v>
      </c>
      <c r="P126" s="191"/>
      <c r="Q126" s="192">
        <v>2</v>
      </c>
      <c r="R126" s="193"/>
      <c r="S126" s="194"/>
      <c r="T126" s="194">
        <v>0</v>
      </c>
      <c r="U126" s="234">
        <v>11</v>
      </c>
      <c r="V126" s="235">
        <v>1</v>
      </c>
      <c r="W126" s="235">
        <v>12</v>
      </c>
      <c r="X126" s="235">
        <v>0</v>
      </c>
      <c r="Y126" s="235">
        <v>12</v>
      </c>
      <c r="Z126" s="236">
        <v>11</v>
      </c>
      <c r="AA126" s="228">
        <v>0</v>
      </c>
      <c r="AB126" s="227">
        <v>120</v>
      </c>
    </row>
    <row r="127" spans="1:28" ht="45">
      <c r="A127" s="183" t="s">
        <v>215</v>
      </c>
      <c r="B127" s="183" t="s">
        <v>359</v>
      </c>
      <c r="C127" s="245">
        <v>906</v>
      </c>
      <c r="D127" s="246" t="s">
        <v>131</v>
      </c>
      <c r="E127" s="247">
        <v>36122401000</v>
      </c>
      <c r="F127" s="174">
        <v>6</v>
      </c>
      <c r="G127" s="174"/>
      <c r="H127" s="174"/>
      <c r="I127" s="188"/>
      <c r="J127" s="188"/>
      <c r="K127" s="188"/>
      <c r="L127" s="188">
        <v>0</v>
      </c>
      <c r="M127" s="189"/>
      <c r="N127" s="189">
        <v>2</v>
      </c>
      <c r="O127" s="190">
        <v>3</v>
      </c>
      <c r="P127" s="191"/>
      <c r="Q127" s="192"/>
      <c r="R127" s="193">
        <v>0</v>
      </c>
      <c r="S127" s="194"/>
      <c r="T127" s="194">
        <v>0</v>
      </c>
      <c r="U127" s="234">
        <v>11</v>
      </c>
      <c r="V127" s="235">
        <v>0</v>
      </c>
      <c r="W127" s="235">
        <v>11</v>
      </c>
      <c r="X127" s="235">
        <v>0</v>
      </c>
      <c r="Y127" s="235">
        <v>11</v>
      </c>
      <c r="Z127" s="236">
        <v>11</v>
      </c>
      <c r="AA127" s="228">
        <v>0</v>
      </c>
      <c r="AB127" s="227">
        <v>121</v>
      </c>
    </row>
    <row r="128" spans="1:28" ht="27">
      <c r="A128" s="183" t="s">
        <v>477</v>
      </c>
      <c r="B128" s="183" t="s">
        <v>368</v>
      </c>
      <c r="C128" s="245">
        <v>7096</v>
      </c>
      <c r="D128" s="246" t="s">
        <v>182</v>
      </c>
      <c r="E128" s="247">
        <v>20627556000</v>
      </c>
      <c r="F128" s="174"/>
      <c r="G128" s="174">
        <v>4</v>
      </c>
      <c r="H128" s="174"/>
      <c r="I128" s="188"/>
      <c r="J128" s="188">
        <v>2</v>
      </c>
      <c r="K128" s="188"/>
      <c r="L128" s="188"/>
      <c r="M128" s="189"/>
      <c r="N128" s="189">
        <v>2</v>
      </c>
      <c r="O128" s="190">
        <v>3</v>
      </c>
      <c r="P128" s="191"/>
      <c r="Q128" s="192"/>
      <c r="R128" s="193">
        <v>0</v>
      </c>
      <c r="S128" s="194"/>
      <c r="T128" s="194">
        <v>0</v>
      </c>
      <c r="U128" s="234">
        <v>11</v>
      </c>
      <c r="V128" s="235">
        <v>1</v>
      </c>
      <c r="W128" s="235">
        <v>12</v>
      </c>
      <c r="X128" s="235">
        <v>0</v>
      </c>
      <c r="Y128" s="235">
        <v>12</v>
      </c>
      <c r="Z128" s="236">
        <v>11</v>
      </c>
      <c r="AA128" s="228">
        <v>0</v>
      </c>
      <c r="AB128" s="227">
        <v>122</v>
      </c>
    </row>
    <row r="129" spans="1:28" ht="67.5">
      <c r="A129" s="183" t="s">
        <v>85</v>
      </c>
      <c r="B129" s="183" t="s">
        <v>347</v>
      </c>
      <c r="C129" s="245">
        <v>761</v>
      </c>
      <c r="D129" s="246" t="s">
        <v>246</v>
      </c>
      <c r="E129" s="247">
        <v>6765507663</v>
      </c>
      <c r="F129" s="174"/>
      <c r="G129" s="174">
        <v>4</v>
      </c>
      <c r="H129" s="174"/>
      <c r="I129" s="188"/>
      <c r="J129" s="188">
        <v>2</v>
      </c>
      <c r="K129" s="188"/>
      <c r="L129" s="188"/>
      <c r="M129" s="189"/>
      <c r="N129" s="189">
        <v>2</v>
      </c>
      <c r="O129" s="190">
        <v>3</v>
      </c>
      <c r="P129" s="191"/>
      <c r="Q129" s="192"/>
      <c r="R129" s="193">
        <v>0</v>
      </c>
      <c r="S129" s="194"/>
      <c r="T129" s="194">
        <v>0</v>
      </c>
      <c r="U129" s="234">
        <v>11</v>
      </c>
      <c r="V129" s="235">
        <v>0</v>
      </c>
      <c r="W129" s="235">
        <v>11</v>
      </c>
      <c r="X129" s="235">
        <v>0</v>
      </c>
      <c r="Y129" s="235">
        <v>11</v>
      </c>
      <c r="Z129" s="236">
        <v>11</v>
      </c>
      <c r="AA129" s="228">
        <v>0</v>
      </c>
      <c r="AB129" s="227">
        <v>123</v>
      </c>
    </row>
    <row r="130" spans="1:28" ht="72">
      <c r="A130" s="183" t="s">
        <v>257</v>
      </c>
      <c r="B130" s="183" t="s">
        <v>366</v>
      </c>
      <c r="C130" s="245">
        <v>783</v>
      </c>
      <c r="D130" s="246" t="s">
        <v>267</v>
      </c>
      <c r="E130" s="247">
        <v>71257561431</v>
      </c>
      <c r="F130" s="174"/>
      <c r="G130" s="174">
        <v>4</v>
      </c>
      <c r="H130" s="174"/>
      <c r="I130" s="188">
        <v>3</v>
      </c>
      <c r="J130" s="188"/>
      <c r="K130" s="188"/>
      <c r="L130" s="188"/>
      <c r="M130" s="189"/>
      <c r="N130" s="189">
        <v>2</v>
      </c>
      <c r="O130" s="190"/>
      <c r="P130" s="191">
        <v>1</v>
      </c>
      <c r="Q130" s="192"/>
      <c r="R130" s="193">
        <v>0</v>
      </c>
      <c r="S130" s="194"/>
      <c r="T130" s="194">
        <v>0</v>
      </c>
      <c r="U130" s="234">
        <v>10</v>
      </c>
      <c r="V130" s="235">
        <v>1</v>
      </c>
      <c r="W130" s="235">
        <v>11</v>
      </c>
      <c r="X130" s="235">
        <v>1</v>
      </c>
      <c r="Y130" s="235">
        <v>11</v>
      </c>
      <c r="Z130" s="236">
        <v>11</v>
      </c>
      <c r="AA130" s="228">
        <v>1</v>
      </c>
      <c r="AB130" s="227">
        <v>124</v>
      </c>
    </row>
    <row r="131" spans="1:28" ht="90">
      <c r="A131" s="183" t="s">
        <v>333</v>
      </c>
      <c r="B131" s="183" t="s">
        <v>376</v>
      </c>
      <c r="C131" s="245">
        <v>865</v>
      </c>
      <c r="D131" s="246" t="s">
        <v>93</v>
      </c>
      <c r="E131" s="247">
        <v>16220000000</v>
      </c>
      <c r="F131" s="174"/>
      <c r="G131" s="174"/>
      <c r="H131" s="174">
        <v>1</v>
      </c>
      <c r="I131" s="188"/>
      <c r="J131" s="188">
        <v>2</v>
      </c>
      <c r="K131" s="188">
        <v>1</v>
      </c>
      <c r="L131" s="188"/>
      <c r="M131" s="189">
        <v>3</v>
      </c>
      <c r="N131" s="189"/>
      <c r="O131" s="190"/>
      <c r="P131" s="191"/>
      <c r="Q131" s="192">
        <v>2</v>
      </c>
      <c r="R131" s="193">
        <v>0</v>
      </c>
      <c r="S131" s="194">
        <v>2</v>
      </c>
      <c r="T131" s="194"/>
      <c r="U131" s="234">
        <v>11</v>
      </c>
      <c r="V131" s="235">
        <v>0</v>
      </c>
      <c r="W131" s="235">
        <v>11</v>
      </c>
      <c r="X131" s="235">
        <v>0</v>
      </c>
      <c r="Y131" s="235">
        <v>11</v>
      </c>
      <c r="Z131" s="236">
        <v>11</v>
      </c>
      <c r="AA131" s="228">
        <v>0</v>
      </c>
      <c r="AB131" s="227">
        <v>125</v>
      </c>
    </row>
    <row r="132" spans="1:28" ht="63">
      <c r="A132" s="183" t="s">
        <v>143</v>
      </c>
      <c r="B132" s="183" t="s">
        <v>384</v>
      </c>
      <c r="C132" s="245">
        <v>934</v>
      </c>
      <c r="D132" s="246" t="s">
        <v>146</v>
      </c>
      <c r="E132" s="247">
        <v>76012050000</v>
      </c>
      <c r="F132" s="174">
        <v>6</v>
      </c>
      <c r="G132" s="174"/>
      <c r="H132" s="174"/>
      <c r="I132" s="188"/>
      <c r="J132" s="188">
        <v>2</v>
      </c>
      <c r="K132" s="188"/>
      <c r="L132" s="188"/>
      <c r="M132" s="189"/>
      <c r="N132" s="189">
        <v>2</v>
      </c>
      <c r="O132" s="190"/>
      <c r="P132" s="191"/>
      <c r="Q132" s="192"/>
      <c r="R132" s="193">
        <v>0</v>
      </c>
      <c r="S132" s="194"/>
      <c r="T132" s="194">
        <v>0</v>
      </c>
      <c r="U132" s="234">
        <v>10</v>
      </c>
      <c r="V132" s="235">
        <v>0</v>
      </c>
      <c r="W132" s="235">
        <v>10</v>
      </c>
      <c r="X132" s="235">
        <v>1</v>
      </c>
      <c r="Y132" s="235">
        <v>11</v>
      </c>
      <c r="Z132" s="236">
        <v>11</v>
      </c>
      <c r="AA132" s="228">
        <v>1</v>
      </c>
      <c r="AB132" s="227">
        <v>126</v>
      </c>
    </row>
    <row r="133" spans="1:28" ht="27">
      <c r="A133" s="183" t="s">
        <v>477</v>
      </c>
      <c r="B133" s="183" t="s">
        <v>368</v>
      </c>
      <c r="C133" s="245">
        <v>1122</v>
      </c>
      <c r="D133" s="246" t="s">
        <v>172</v>
      </c>
      <c r="E133" s="247">
        <v>41996489000</v>
      </c>
      <c r="F133" s="174"/>
      <c r="G133" s="174">
        <v>4</v>
      </c>
      <c r="H133" s="174"/>
      <c r="I133" s="188"/>
      <c r="J133" s="188">
        <v>2</v>
      </c>
      <c r="K133" s="188"/>
      <c r="L133" s="188"/>
      <c r="M133" s="189"/>
      <c r="N133" s="189">
        <v>2</v>
      </c>
      <c r="O133" s="190">
        <v>3</v>
      </c>
      <c r="P133" s="191"/>
      <c r="Q133" s="192"/>
      <c r="R133" s="193">
        <v>0</v>
      </c>
      <c r="S133" s="194"/>
      <c r="T133" s="194">
        <v>0</v>
      </c>
      <c r="U133" s="234">
        <v>11</v>
      </c>
      <c r="V133" s="235">
        <v>1</v>
      </c>
      <c r="W133" s="235">
        <v>12</v>
      </c>
      <c r="X133" s="235">
        <v>0</v>
      </c>
      <c r="Y133" s="235">
        <v>12</v>
      </c>
      <c r="Z133" s="236">
        <v>11</v>
      </c>
      <c r="AA133" s="228">
        <v>0</v>
      </c>
      <c r="AB133" s="227">
        <v>127</v>
      </c>
    </row>
    <row r="134" spans="1:28" ht="54">
      <c r="A134" s="183" t="s">
        <v>254</v>
      </c>
      <c r="B134" s="183" t="s">
        <v>344</v>
      </c>
      <c r="C134" s="245">
        <v>776</v>
      </c>
      <c r="D134" s="246" t="s">
        <v>262</v>
      </c>
      <c r="E134" s="247">
        <v>27560000000</v>
      </c>
      <c r="F134" s="174">
        <v>6</v>
      </c>
      <c r="G134" s="174"/>
      <c r="H134" s="174"/>
      <c r="I134" s="188"/>
      <c r="J134" s="188">
        <v>2</v>
      </c>
      <c r="K134" s="188"/>
      <c r="L134" s="188"/>
      <c r="M134" s="189"/>
      <c r="N134" s="189"/>
      <c r="O134" s="190">
        <v>3</v>
      </c>
      <c r="P134" s="191"/>
      <c r="Q134" s="192"/>
      <c r="R134" s="193">
        <v>0</v>
      </c>
      <c r="S134" s="194"/>
      <c r="T134" s="194">
        <v>0</v>
      </c>
      <c r="U134" s="234">
        <v>11</v>
      </c>
      <c r="V134" s="235">
        <v>0</v>
      </c>
      <c r="W134" s="235">
        <v>11</v>
      </c>
      <c r="X134" s="235">
        <v>0</v>
      </c>
      <c r="Y134" s="235">
        <v>11</v>
      </c>
      <c r="Z134" s="236">
        <v>11</v>
      </c>
      <c r="AA134" s="228">
        <v>0</v>
      </c>
      <c r="AB134" s="227">
        <v>128</v>
      </c>
    </row>
    <row r="135" spans="1:28" ht="54">
      <c r="A135" s="183" t="s">
        <v>333</v>
      </c>
      <c r="B135" s="183" t="s">
        <v>376</v>
      </c>
      <c r="C135" s="245">
        <v>863</v>
      </c>
      <c r="D135" s="246" t="s">
        <v>91</v>
      </c>
      <c r="E135" s="247">
        <v>33400000000</v>
      </c>
      <c r="F135" s="174">
        <v>6</v>
      </c>
      <c r="G135" s="174"/>
      <c r="H135" s="174"/>
      <c r="I135" s="188"/>
      <c r="J135" s="188">
        <v>2</v>
      </c>
      <c r="K135" s="188"/>
      <c r="L135" s="188"/>
      <c r="M135" s="189">
        <v>3</v>
      </c>
      <c r="N135" s="189"/>
      <c r="O135" s="190"/>
      <c r="P135" s="191"/>
      <c r="Q135" s="192"/>
      <c r="R135" s="193">
        <v>0</v>
      </c>
      <c r="S135" s="194"/>
      <c r="T135" s="194">
        <v>0</v>
      </c>
      <c r="U135" s="234">
        <v>11</v>
      </c>
      <c r="V135" s="235">
        <v>0</v>
      </c>
      <c r="W135" s="235">
        <v>11</v>
      </c>
      <c r="X135" s="235">
        <v>0</v>
      </c>
      <c r="Y135" s="235">
        <v>11</v>
      </c>
      <c r="Z135" s="236">
        <v>11</v>
      </c>
      <c r="AA135" s="228">
        <v>0</v>
      </c>
      <c r="AB135" s="227">
        <v>129</v>
      </c>
    </row>
    <row r="136" spans="1:28" ht="33.75">
      <c r="A136" s="183" t="s">
        <v>475</v>
      </c>
      <c r="B136" s="183" t="s">
        <v>340</v>
      </c>
      <c r="C136" s="245">
        <v>888</v>
      </c>
      <c r="D136" s="246" t="s">
        <v>117</v>
      </c>
      <c r="E136" s="247">
        <v>54027386000</v>
      </c>
      <c r="F136" s="174"/>
      <c r="G136" s="174"/>
      <c r="H136" s="174">
        <v>1</v>
      </c>
      <c r="I136" s="188"/>
      <c r="J136" s="188"/>
      <c r="K136" s="188"/>
      <c r="L136" s="188">
        <v>0</v>
      </c>
      <c r="M136" s="189">
        <v>3</v>
      </c>
      <c r="N136" s="189"/>
      <c r="O136" s="190"/>
      <c r="P136" s="191">
        <v>1</v>
      </c>
      <c r="Q136" s="192"/>
      <c r="R136" s="193">
        <v>0</v>
      </c>
      <c r="S136" s="194">
        <v>2</v>
      </c>
      <c r="T136" s="194"/>
      <c r="U136" s="234">
        <v>7</v>
      </c>
      <c r="V136" s="235">
        <v>5</v>
      </c>
      <c r="W136" s="235">
        <v>12</v>
      </c>
      <c r="X136" s="235">
        <v>1</v>
      </c>
      <c r="Y136" s="235">
        <v>10</v>
      </c>
      <c r="Z136" s="236">
        <v>10</v>
      </c>
      <c r="AA136" s="228">
        <v>3</v>
      </c>
      <c r="AB136" s="227">
        <v>130</v>
      </c>
    </row>
    <row r="137" spans="1:28" ht="45">
      <c r="A137" s="183" t="s">
        <v>18</v>
      </c>
      <c r="B137" s="183" t="s">
        <v>363</v>
      </c>
      <c r="C137" s="245">
        <v>709</v>
      </c>
      <c r="D137" s="246" t="s">
        <v>82</v>
      </c>
      <c r="E137" s="247">
        <v>12199000000</v>
      </c>
      <c r="F137" s="174"/>
      <c r="G137" s="174"/>
      <c r="H137" s="174">
        <v>1</v>
      </c>
      <c r="I137" s="188"/>
      <c r="J137" s="188"/>
      <c r="K137" s="188">
        <v>1</v>
      </c>
      <c r="L137" s="188"/>
      <c r="M137" s="189">
        <v>3</v>
      </c>
      <c r="N137" s="189"/>
      <c r="O137" s="190">
        <v>3</v>
      </c>
      <c r="P137" s="191"/>
      <c r="Q137" s="192">
        <v>2</v>
      </c>
      <c r="R137" s="193"/>
      <c r="S137" s="194"/>
      <c r="T137" s="194">
        <v>0</v>
      </c>
      <c r="U137" s="234">
        <v>10</v>
      </c>
      <c r="V137" s="235">
        <v>1</v>
      </c>
      <c r="W137" s="235">
        <v>11</v>
      </c>
      <c r="X137" s="235">
        <v>0</v>
      </c>
      <c r="Y137" s="235">
        <v>11</v>
      </c>
      <c r="Z137" s="236">
        <v>10</v>
      </c>
      <c r="AA137" s="228">
        <v>0</v>
      </c>
      <c r="AB137" s="227">
        <v>131</v>
      </c>
    </row>
    <row r="138" spans="1:28" ht="67.5">
      <c r="A138" s="183" t="s">
        <v>97</v>
      </c>
      <c r="B138" s="183" t="s">
        <v>346</v>
      </c>
      <c r="C138" s="245">
        <v>885</v>
      </c>
      <c r="D138" s="246" t="s">
        <v>114</v>
      </c>
      <c r="E138" s="247">
        <v>215818563821</v>
      </c>
      <c r="F138" s="174"/>
      <c r="G138" s="174"/>
      <c r="H138" s="174">
        <v>1</v>
      </c>
      <c r="I138" s="188"/>
      <c r="J138" s="188"/>
      <c r="K138" s="188"/>
      <c r="L138" s="188">
        <v>0</v>
      </c>
      <c r="M138" s="189">
        <v>3</v>
      </c>
      <c r="N138" s="189"/>
      <c r="O138" s="190">
        <v>3</v>
      </c>
      <c r="P138" s="191"/>
      <c r="Q138" s="192"/>
      <c r="R138" s="193">
        <v>0</v>
      </c>
      <c r="S138" s="194"/>
      <c r="T138" s="194">
        <v>0</v>
      </c>
      <c r="U138" s="234">
        <v>7</v>
      </c>
      <c r="V138" s="235">
        <v>5</v>
      </c>
      <c r="W138" s="235">
        <v>12</v>
      </c>
      <c r="X138" s="235">
        <v>1</v>
      </c>
      <c r="Y138" s="235">
        <v>10</v>
      </c>
      <c r="Z138" s="236">
        <v>10</v>
      </c>
      <c r="AA138" s="228">
        <v>3</v>
      </c>
      <c r="AB138" s="227">
        <v>132</v>
      </c>
    </row>
    <row r="139" spans="1:28" ht="63">
      <c r="A139" s="183" t="s">
        <v>3</v>
      </c>
      <c r="B139" s="183" t="s">
        <v>360</v>
      </c>
      <c r="C139" s="245">
        <v>681</v>
      </c>
      <c r="D139" s="246" t="s">
        <v>52</v>
      </c>
      <c r="E139" s="248">
        <v>150864672815</v>
      </c>
      <c r="F139" s="174"/>
      <c r="G139" s="174">
        <v>4</v>
      </c>
      <c r="H139" s="174"/>
      <c r="I139" s="188"/>
      <c r="J139" s="188"/>
      <c r="K139" s="188"/>
      <c r="L139" s="188">
        <v>0</v>
      </c>
      <c r="M139" s="189"/>
      <c r="N139" s="189">
        <v>2</v>
      </c>
      <c r="O139" s="190">
        <v>3</v>
      </c>
      <c r="P139" s="191"/>
      <c r="Q139" s="192"/>
      <c r="R139" s="193">
        <v>0</v>
      </c>
      <c r="S139" s="194"/>
      <c r="T139" s="194">
        <v>0</v>
      </c>
      <c r="U139" s="234">
        <v>9</v>
      </c>
      <c r="V139" s="235">
        <v>1</v>
      </c>
      <c r="W139" s="235">
        <v>10</v>
      </c>
      <c r="X139" s="235">
        <v>1</v>
      </c>
      <c r="Y139" s="235">
        <v>10</v>
      </c>
      <c r="Z139" s="236">
        <v>10</v>
      </c>
      <c r="AA139" s="228">
        <v>1</v>
      </c>
      <c r="AB139" s="227">
        <v>133</v>
      </c>
    </row>
    <row r="140" spans="1:28" ht="67.5">
      <c r="A140" s="183" t="s">
        <v>97</v>
      </c>
      <c r="B140" s="183" t="s">
        <v>346</v>
      </c>
      <c r="C140" s="245">
        <v>872</v>
      </c>
      <c r="D140" s="246" t="s">
        <v>101</v>
      </c>
      <c r="E140" s="247">
        <v>4727325000</v>
      </c>
      <c r="F140" s="174"/>
      <c r="G140" s="174"/>
      <c r="H140" s="174">
        <v>1</v>
      </c>
      <c r="I140" s="188"/>
      <c r="J140" s="188"/>
      <c r="K140" s="188">
        <v>1</v>
      </c>
      <c r="L140" s="188"/>
      <c r="M140" s="189">
        <v>3</v>
      </c>
      <c r="N140" s="189"/>
      <c r="O140" s="190">
        <v>3</v>
      </c>
      <c r="P140" s="191"/>
      <c r="Q140" s="192"/>
      <c r="R140" s="193">
        <v>0</v>
      </c>
      <c r="S140" s="194">
        <v>2</v>
      </c>
      <c r="T140" s="194"/>
      <c r="U140" s="234">
        <v>10</v>
      </c>
      <c r="V140" s="235">
        <v>5</v>
      </c>
      <c r="W140" s="235">
        <v>15</v>
      </c>
      <c r="X140" s="235">
        <v>0</v>
      </c>
      <c r="Y140" s="235">
        <v>13</v>
      </c>
      <c r="Z140" s="236">
        <v>10</v>
      </c>
      <c r="AA140" s="228">
        <v>0</v>
      </c>
      <c r="AB140" s="227">
        <v>134</v>
      </c>
    </row>
    <row r="141" spans="1:28" ht="67.5">
      <c r="A141" s="183" t="s">
        <v>97</v>
      </c>
      <c r="B141" s="183" t="s">
        <v>346</v>
      </c>
      <c r="C141" s="245">
        <v>881</v>
      </c>
      <c r="D141" s="246" t="s">
        <v>110</v>
      </c>
      <c r="E141" s="247">
        <v>261441728881</v>
      </c>
      <c r="F141" s="174"/>
      <c r="G141" s="174"/>
      <c r="H141" s="174">
        <v>1</v>
      </c>
      <c r="I141" s="188"/>
      <c r="J141" s="188"/>
      <c r="K141" s="188"/>
      <c r="L141" s="188">
        <v>0</v>
      </c>
      <c r="M141" s="189">
        <v>3</v>
      </c>
      <c r="N141" s="189"/>
      <c r="O141" s="190">
        <v>3</v>
      </c>
      <c r="P141" s="191"/>
      <c r="Q141" s="192"/>
      <c r="R141" s="193">
        <v>0</v>
      </c>
      <c r="S141" s="194"/>
      <c r="T141" s="194">
        <v>0</v>
      </c>
      <c r="U141" s="234">
        <v>7</v>
      </c>
      <c r="V141" s="235">
        <v>5</v>
      </c>
      <c r="W141" s="235">
        <v>12</v>
      </c>
      <c r="X141" s="235">
        <v>1</v>
      </c>
      <c r="Y141" s="235">
        <v>10</v>
      </c>
      <c r="Z141" s="236">
        <v>10</v>
      </c>
      <c r="AA141" s="228">
        <v>3</v>
      </c>
      <c r="AB141" s="227">
        <v>135</v>
      </c>
    </row>
    <row r="142" spans="1:28" ht="36">
      <c r="A142" s="183" t="s">
        <v>13</v>
      </c>
      <c r="B142" s="183" t="s">
        <v>373</v>
      </c>
      <c r="C142" s="245">
        <v>604</v>
      </c>
      <c r="D142" s="246" t="s">
        <v>47</v>
      </c>
      <c r="E142" s="247">
        <v>22692517000</v>
      </c>
      <c r="F142" s="174"/>
      <c r="G142" s="174"/>
      <c r="H142" s="174">
        <v>1</v>
      </c>
      <c r="I142" s="188">
        <v>3</v>
      </c>
      <c r="J142" s="188"/>
      <c r="K142" s="188"/>
      <c r="L142" s="188"/>
      <c r="M142" s="189">
        <v>3</v>
      </c>
      <c r="N142" s="189"/>
      <c r="O142" s="190">
        <v>3</v>
      </c>
      <c r="P142" s="191"/>
      <c r="Q142" s="192"/>
      <c r="R142" s="193">
        <v>0</v>
      </c>
      <c r="S142" s="194"/>
      <c r="T142" s="194">
        <v>0</v>
      </c>
      <c r="U142" s="234">
        <v>10</v>
      </c>
      <c r="V142" s="235">
        <v>0</v>
      </c>
      <c r="W142" s="235">
        <v>10</v>
      </c>
      <c r="X142" s="235">
        <v>0</v>
      </c>
      <c r="Y142" s="235">
        <v>10</v>
      </c>
      <c r="Z142" s="236">
        <v>10</v>
      </c>
      <c r="AA142" s="228">
        <v>0</v>
      </c>
      <c r="AB142" s="227">
        <v>136</v>
      </c>
    </row>
    <row r="143" spans="1:28" ht="54">
      <c r="A143" s="183" t="s">
        <v>461</v>
      </c>
      <c r="B143" s="183" t="s">
        <v>352</v>
      </c>
      <c r="C143" s="245">
        <v>747</v>
      </c>
      <c r="D143" s="246" t="s">
        <v>234</v>
      </c>
      <c r="E143" s="247">
        <v>42179920</v>
      </c>
      <c r="F143" s="174"/>
      <c r="G143" s="174"/>
      <c r="H143" s="174">
        <v>1</v>
      </c>
      <c r="I143" s="188">
        <v>3</v>
      </c>
      <c r="J143" s="188"/>
      <c r="K143" s="188"/>
      <c r="L143" s="188"/>
      <c r="M143" s="189">
        <v>3</v>
      </c>
      <c r="N143" s="189"/>
      <c r="O143" s="190">
        <v>3</v>
      </c>
      <c r="P143" s="191"/>
      <c r="Q143" s="192"/>
      <c r="R143" s="193">
        <v>0</v>
      </c>
      <c r="S143" s="194"/>
      <c r="T143" s="194">
        <v>0</v>
      </c>
      <c r="U143" s="234">
        <v>10</v>
      </c>
      <c r="V143" s="235">
        <v>5</v>
      </c>
      <c r="W143" s="235">
        <v>15</v>
      </c>
      <c r="X143" s="235">
        <v>0</v>
      </c>
      <c r="Y143" s="235">
        <v>13</v>
      </c>
      <c r="Z143" s="236">
        <v>10</v>
      </c>
      <c r="AA143" s="228">
        <v>0</v>
      </c>
      <c r="AB143" s="227">
        <v>137</v>
      </c>
    </row>
    <row r="144" spans="1:28" ht="72">
      <c r="A144" s="183" t="s">
        <v>477</v>
      </c>
      <c r="B144" s="183" t="s">
        <v>368</v>
      </c>
      <c r="C144" s="245">
        <v>768</v>
      </c>
      <c r="D144" s="246" t="s">
        <v>253</v>
      </c>
      <c r="E144" s="247">
        <v>101026638000</v>
      </c>
      <c r="F144" s="174"/>
      <c r="G144" s="174"/>
      <c r="H144" s="174">
        <v>1</v>
      </c>
      <c r="I144" s="188">
        <v>3</v>
      </c>
      <c r="J144" s="188"/>
      <c r="K144" s="188"/>
      <c r="L144" s="188"/>
      <c r="M144" s="189"/>
      <c r="N144" s="189">
        <v>2</v>
      </c>
      <c r="O144" s="190">
        <v>3</v>
      </c>
      <c r="P144" s="191"/>
      <c r="Q144" s="192"/>
      <c r="R144" s="193">
        <v>0</v>
      </c>
      <c r="S144" s="194"/>
      <c r="T144" s="194">
        <v>0</v>
      </c>
      <c r="U144" s="234">
        <v>9</v>
      </c>
      <c r="V144" s="235">
        <v>1</v>
      </c>
      <c r="W144" s="235">
        <v>10</v>
      </c>
      <c r="X144" s="235">
        <v>1</v>
      </c>
      <c r="Y144" s="235">
        <v>10</v>
      </c>
      <c r="Z144" s="236">
        <v>10</v>
      </c>
      <c r="AA144" s="228">
        <v>1</v>
      </c>
      <c r="AB144" s="227">
        <v>138</v>
      </c>
    </row>
    <row r="145" spans="1:28" ht="72">
      <c r="A145" s="183" t="s">
        <v>215</v>
      </c>
      <c r="B145" s="183" t="s">
        <v>359</v>
      </c>
      <c r="C145" s="245">
        <v>780</v>
      </c>
      <c r="D145" s="246" t="s">
        <v>265</v>
      </c>
      <c r="E145" s="247">
        <v>19263829640</v>
      </c>
      <c r="F145" s="174"/>
      <c r="G145" s="174">
        <v>4</v>
      </c>
      <c r="H145" s="174"/>
      <c r="I145" s="188"/>
      <c r="J145" s="188"/>
      <c r="K145" s="188">
        <v>1</v>
      </c>
      <c r="L145" s="188"/>
      <c r="M145" s="189"/>
      <c r="N145" s="189">
        <v>2</v>
      </c>
      <c r="O145" s="190">
        <v>3</v>
      </c>
      <c r="P145" s="191"/>
      <c r="Q145" s="192"/>
      <c r="R145" s="193">
        <v>0</v>
      </c>
      <c r="S145" s="194"/>
      <c r="T145" s="194">
        <v>0</v>
      </c>
      <c r="U145" s="234">
        <v>10</v>
      </c>
      <c r="V145" s="235">
        <v>0</v>
      </c>
      <c r="W145" s="235">
        <v>10</v>
      </c>
      <c r="X145" s="235">
        <v>0</v>
      </c>
      <c r="Y145" s="235">
        <v>10</v>
      </c>
      <c r="Z145" s="236">
        <v>10</v>
      </c>
      <c r="AA145" s="228">
        <v>0</v>
      </c>
      <c r="AB145" s="227">
        <v>139</v>
      </c>
    </row>
    <row r="146" spans="1:28" ht="67.5">
      <c r="A146" s="183" t="s">
        <v>97</v>
      </c>
      <c r="B146" s="183" t="s">
        <v>346</v>
      </c>
      <c r="C146" s="245">
        <v>878</v>
      </c>
      <c r="D146" s="246" t="s">
        <v>107</v>
      </c>
      <c r="E146" s="247">
        <v>201500000000</v>
      </c>
      <c r="F146" s="174"/>
      <c r="G146" s="174"/>
      <c r="H146" s="174">
        <v>1</v>
      </c>
      <c r="I146" s="188"/>
      <c r="J146" s="188"/>
      <c r="K146" s="188"/>
      <c r="L146" s="188">
        <v>0</v>
      </c>
      <c r="M146" s="189">
        <v>3</v>
      </c>
      <c r="N146" s="189"/>
      <c r="O146" s="190">
        <v>3</v>
      </c>
      <c r="P146" s="191"/>
      <c r="Q146" s="192"/>
      <c r="R146" s="193">
        <v>0</v>
      </c>
      <c r="S146" s="194"/>
      <c r="T146" s="194">
        <v>0</v>
      </c>
      <c r="U146" s="234">
        <v>7</v>
      </c>
      <c r="V146" s="235">
        <v>5</v>
      </c>
      <c r="W146" s="235">
        <v>12</v>
      </c>
      <c r="X146" s="235">
        <v>1</v>
      </c>
      <c r="Y146" s="235">
        <v>10</v>
      </c>
      <c r="Z146" s="236">
        <v>10</v>
      </c>
      <c r="AA146" s="228">
        <v>3</v>
      </c>
      <c r="AB146" s="227">
        <v>140</v>
      </c>
    </row>
    <row r="147" spans="1:28" ht="67.5">
      <c r="A147" s="183" t="s">
        <v>97</v>
      </c>
      <c r="B147" s="183" t="s">
        <v>346</v>
      </c>
      <c r="C147" s="245">
        <v>882</v>
      </c>
      <c r="D147" s="246" t="s">
        <v>111</v>
      </c>
      <c r="E147" s="247">
        <v>55112689646</v>
      </c>
      <c r="F147" s="174"/>
      <c r="G147" s="174"/>
      <c r="H147" s="174">
        <v>1</v>
      </c>
      <c r="I147" s="188"/>
      <c r="J147" s="188"/>
      <c r="K147" s="188"/>
      <c r="L147" s="188">
        <v>0</v>
      </c>
      <c r="M147" s="189">
        <v>3</v>
      </c>
      <c r="N147" s="189"/>
      <c r="O147" s="190">
        <v>3</v>
      </c>
      <c r="P147" s="191"/>
      <c r="Q147" s="192"/>
      <c r="R147" s="193">
        <v>0</v>
      </c>
      <c r="S147" s="194"/>
      <c r="T147" s="194">
        <v>0</v>
      </c>
      <c r="U147" s="234">
        <v>7</v>
      </c>
      <c r="V147" s="235">
        <v>5</v>
      </c>
      <c r="W147" s="235">
        <v>12</v>
      </c>
      <c r="X147" s="235">
        <v>1</v>
      </c>
      <c r="Y147" s="235">
        <v>10</v>
      </c>
      <c r="Z147" s="236">
        <v>10</v>
      </c>
      <c r="AA147" s="228">
        <v>3</v>
      </c>
      <c r="AB147" s="227">
        <v>141</v>
      </c>
    </row>
    <row r="148" spans="1:28" ht="36">
      <c r="A148" s="183" t="s">
        <v>475</v>
      </c>
      <c r="B148" s="183" t="s">
        <v>340</v>
      </c>
      <c r="C148" s="245">
        <v>892</v>
      </c>
      <c r="D148" s="246" t="s">
        <v>121</v>
      </c>
      <c r="E148" s="247">
        <v>37084205000</v>
      </c>
      <c r="F148" s="174"/>
      <c r="G148" s="174"/>
      <c r="H148" s="174">
        <v>1</v>
      </c>
      <c r="I148" s="188"/>
      <c r="J148" s="188"/>
      <c r="K148" s="188">
        <v>1</v>
      </c>
      <c r="L148" s="188"/>
      <c r="M148" s="189">
        <v>3</v>
      </c>
      <c r="N148" s="189"/>
      <c r="O148" s="190">
        <v>3</v>
      </c>
      <c r="P148" s="191"/>
      <c r="Q148" s="192"/>
      <c r="R148" s="193">
        <v>0</v>
      </c>
      <c r="S148" s="194">
        <v>2</v>
      </c>
      <c r="T148" s="194"/>
      <c r="U148" s="234">
        <v>10</v>
      </c>
      <c r="V148" s="235">
        <v>5</v>
      </c>
      <c r="W148" s="235">
        <v>15</v>
      </c>
      <c r="X148" s="235">
        <v>0</v>
      </c>
      <c r="Y148" s="235">
        <v>13</v>
      </c>
      <c r="Z148" s="236">
        <v>10</v>
      </c>
      <c r="AA148" s="228">
        <v>0</v>
      </c>
      <c r="AB148" s="227">
        <v>142</v>
      </c>
    </row>
    <row r="149" spans="1:28" ht="56.25">
      <c r="A149" s="183" t="s">
        <v>463</v>
      </c>
      <c r="B149" s="183" t="s">
        <v>371</v>
      </c>
      <c r="C149" s="245">
        <v>4149</v>
      </c>
      <c r="D149" s="246" t="s">
        <v>176</v>
      </c>
      <c r="E149" s="247">
        <v>48732448691</v>
      </c>
      <c r="F149" s="174"/>
      <c r="G149" s="174">
        <v>4</v>
      </c>
      <c r="H149" s="174"/>
      <c r="I149" s="188"/>
      <c r="J149" s="188"/>
      <c r="K149" s="188"/>
      <c r="L149" s="188">
        <v>0</v>
      </c>
      <c r="M149" s="189"/>
      <c r="N149" s="189">
        <v>2</v>
      </c>
      <c r="O149" s="190">
        <v>3</v>
      </c>
      <c r="P149" s="191"/>
      <c r="Q149" s="192"/>
      <c r="R149" s="193">
        <v>0</v>
      </c>
      <c r="S149" s="194"/>
      <c r="T149" s="194">
        <v>0</v>
      </c>
      <c r="U149" s="234">
        <v>9</v>
      </c>
      <c r="V149" s="235">
        <v>1</v>
      </c>
      <c r="W149" s="235">
        <v>10</v>
      </c>
      <c r="X149" s="235">
        <v>1</v>
      </c>
      <c r="Y149" s="235">
        <v>10</v>
      </c>
      <c r="Z149" s="236">
        <v>10</v>
      </c>
      <c r="AA149" s="228">
        <v>1</v>
      </c>
      <c r="AB149" s="227">
        <v>143</v>
      </c>
    </row>
    <row r="150" spans="1:28" ht="63">
      <c r="A150" s="183" t="s">
        <v>431</v>
      </c>
      <c r="B150" s="183" t="s">
        <v>353</v>
      </c>
      <c r="C150" s="245">
        <v>67</v>
      </c>
      <c r="D150" s="246" t="s">
        <v>446</v>
      </c>
      <c r="E150" s="247">
        <v>115971051955</v>
      </c>
      <c r="F150" s="174"/>
      <c r="G150" s="174"/>
      <c r="H150" s="174">
        <v>1</v>
      </c>
      <c r="I150" s="188"/>
      <c r="J150" s="188"/>
      <c r="K150" s="188">
        <v>1</v>
      </c>
      <c r="L150" s="188">
        <v>0</v>
      </c>
      <c r="M150" s="189"/>
      <c r="N150" s="189">
        <v>2</v>
      </c>
      <c r="O150" s="190">
        <v>3</v>
      </c>
      <c r="P150" s="191"/>
      <c r="Q150" s="192"/>
      <c r="R150" s="193">
        <v>0</v>
      </c>
      <c r="S150" s="194"/>
      <c r="T150" s="194">
        <v>0</v>
      </c>
      <c r="U150" s="234">
        <v>7</v>
      </c>
      <c r="V150" s="235">
        <v>5</v>
      </c>
      <c r="W150" s="235">
        <v>12</v>
      </c>
      <c r="X150" s="235">
        <v>1</v>
      </c>
      <c r="Y150" s="235">
        <v>10</v>
      </c>
      <c r="Z150" s="236">
        <v>10</v>
      </c>
      <c r="AA150" s="228">
        <v>3</v>
      </c>
      <c r="AB150" s="227">
        <v>144</v>
      </c>
    </row>
    <row r="151" spans="1:28" ht="63">
      <c r="A151" s="183" t="s">
        <v>431</v>
      </c>
      <c r="B151" s="183" t="s">
        <v>353</v>
      </c>
      <c r="C151" s="245">
        <v>68</v>
      </c>
      <c r="D151" s="246" t="s">
        <v>447</v>
      </c>
      <c r="E151" s="247">
        <v>154561422671</v>
      </c>
      <c r="F151" s="174"/>
      <c r="G151" s="174"/>
      <c r="H151" s="174">
        <v>1</v>
      </c>
      <c r="I151" s="188"/>
      <c r="J151" s="188"/>
      <c r="K151" s="188">
        <v>1</v>
      </c>
      <c r="L151" s="188"/>
      <c r="M151" s="189"/>
      <c r="N151" s="189">
        <v>2</v>
      </c>
      <c r="O151" s="190">
        <v>3</v>
      </c>
      <c r="P151" s="191"/>
      <c r="Q151" s="192"/>
      <c r="R151" s="193">
        <v>0</v>
      </c>
      <c r="S151" s="194"/>
      <c r="T151" s="194">
        <v>0</v>
      </c>
      <c r="U151" s="234">
        <v>7</v>
      </c>
      <c r="V151" s="235">
        <v>5</v>
      </c>
      <c r="W151" s="235">
        <v>12</v>
      </c>
      <c r="X151" s="235">
        <v>1</v>
      </c>
      <c r="Y151" s="235">
        <v>10</v>
      </c>
      <c r="Z151" s="236">
        <v>10</v>
      </c>
      <c r="AA151" s="228">
        <v>3</v>
      </c>
      <c r="AB151" s="227">
        <v>145</v>
      </c>
    </row>
    <row r="152" spans="1:28" ht="33.75">
      <c r="A152" s="183" t="s">
        <v>479</v>
      </c>
      <c r="B152" s="183" t="s">
        <v>379</v>
      </c>
      <c r="C152" s="245">
        <v>295</v>
      </c>
      <c r="D152" s="246" t="s">
        <v>480</v>
      </c>
      <c r="E152" s="247">
        <v>4389437050</v>
      </c>
      <c r="F152" s="174"/>
      <c r="G152" s="174"/>
      <c r="H152" s="174">
        <v>1</v>
      </c>
      <c r="I152" s="188">
        <v>3</v>
      </c>
      <c r="J152" s="188"/>
      <c r="K152" s="188"/>
      <c r="L152" s="188"/>
      <c r="M152" s="189">
        <v>3</v>
      </c>
      <c r="N152" s="189"/>
      <c r="O152" s="190">
        <v>3</v>
      </c>
      <c r="P152" s="191"/>
      <c r="Q152" s="192"/>
      <c r="R152" s="193">
        <v>0</v>
      </c>
      <c r="S152" s="194"/>
      <c r="T152" s="194">
        <v>0</v>
      </c>
      <c r="U152" s="234">
        <v>10</v>
      </c>
      <c r="V152" s="235">
        <v>0</v>
      </c>
      <c r="W152" s="235">
        <v>10</v>
      </c>
      <c r="X152" s="235">
        <v>0</v>
      </c>
      <c r="Y152" s="235">
        <v>10</v>
      </c>
      <c r="Z152" s="236">
        <v>10</v>
      </c>
      <c r="AA152" s="228">
        <v>0</v>
      </c>
      <c r="AB152" s="227">
        <v>146</v>
      </c>
    </row>
    <row r="153" spans="1:28" ht="45">
      <c r="A153" s="183" t="s">
        <v>18</v>
      </c>
      <c r="B153" s="183" t="s">
        <v>363</v>
      </c>
      <c r="C153" s="245">
        <v>716</v>
      </c>
      <c r="D153" s="246" t="s">
        <v>90</v>
      </c>
      <c r="E153" s="247">
        <v>33105000000</v>
      </c>
      <c r="F153" s="174"/>
      <c r="G153" s="174"/>
      <c r="H153" s="174">
        <v>1</v>
      </c>
      <c r="I153" s="188">
        <v>3</v>
      </c>
      <c r="J153" s="188"/>
      <c r="K153" s="188"/>
      <c r="L153" s="188"/>
      <c r="M153" s="189">
        <v>3</v>
      </c>
      <c r="N153" s="189"/>
      <c r="O153" s="190">
        <v>3</v>
      </c>
      <c r="P153" s="191"/>
      <c r="Q153" s="192"/>
      <c r="R153" s="193">
        <v>0</v>
      </c>
      <c r="S153" s="194"/>
      <c r="T153" s="194">
        <v>0</v>
      </c>
      <c r="U153" s="234">
        <v>10</v>
      </c>
      <c r="V153" s="235">
        <v>1</v>
      </c>
      <c r="W153" s="235">
        <v>11</v>
      </c>
      <c r="X153" s="235">
        <v>0</v>
      </c>
      <c r="Y153" s="235">
        <v>11</v>
      </c>
      <c r="Z153" s="236">
        <v>10</v>
      </c>
      <c r="AA153" s="228">
        <v>0</v>
      </c>
      <c r="AB153" s="227">
        <v>147</v>
      </c>
    </row>
    <row r="154" spans="1:28" ht="63">
      <c r="A154" s="183" t="s">
        <v>215</v>
      </c>
      <c r="B154" s="183" t="s">
        <v>359</v>
      </c>
      <c r="C154" s="245">
        <v>790</v>
      </c>
      <c r="D154" s="246" t="s">
        <v>274</v>
      </c>
      <c r="E154" s="247">
        <v>15857634901</v>
      </c>
      <c r="F154" s="174"/>
      <c r="G154" s="174"/>
      <c r="H154" s="174">
        <v>1</v>
      </c>
      <c r="I154" s="188">
        <v>3</v>
      </c>
      <c r="J154" s="188"/>
      <c r="K154" s="188"/>
      <c r="L154" s="188"/>
      <c r="M154" s="189">
        <v>3</v>
      </c>
      <c r="N154" s="189"/>
      <c r="O154" s="190">
        <v>3</v>
      </c>
      <c r="P154" s="191"/>
      <c r="Q154" s="192"/>
      <c r="R154" s="193">
        <v>0</v>
      </c>
      <c r="S154" s="194"/>
      <c r="T154" s="194">
        <v>0</v>
      </c>
      <c r="U154" s="234">
        <v>10</v>
      </c>
      <c r="V154" s="235">
        <v>0</v>
      </c>
      <c r="W154" s="235">
        <v>10</v>
      </c>
      <c r="X154" s="235">
        <v>0</v>
      </c>
      <c r="Y154" s="235">
        <v>10</v>
      </c>
      <c r="Z154" s="236">
        <v>10</v>
      </c>
      <c r="AA154" s="228">
        <v>0</v>
      </c>
      <c r="AB154" s="227">
        <v>148</v>
      </c>
    </row>
    <row r="155" spans="1:28" ht="56.25">
      <c r="A155" s="183" t="s">
        <v>485</v>
      </c>
      <c r="B155" s="183" t="s">
        <v>364</v>
      </c>
      <c r="C155" s="245">
        <v>857</v>
      </c>
      <c r="D155" s="246" t="s">
        <v>330</v>
      </c>
      <c r="E155" s="247">
        <v>7215670000</v>
      </c>
      <c r="F155" s="174"/>
      <c r="G155" s="174"/>
      <c r="H155" s="174">
        <v>1</v>
      </c>
      <c r="I155" s="188">
        <v>3</v>
      </c>
      <c r="J155" s="188"/>
      <c r="K155" s="188"/>
      <c r="L155" s="188"/>
      <c r="M155" s="189">
        <v>3</v>
      </c>
      <c r="N155" s="189"/>
      <c r="O155" s="190">
        <v>3</v>
      </c>
      <c r="P155" s="191"/>
      <c r="Q155" s="192"/>
      <c r="R155" s="193">
        <v>0</v>
      </c>
      <c r="S155" s="194"/>
      <c r="T155" s="194">
        <v>0</v>
      </c>
      <c r="U155" s="234">
        <v>10</v>
      </c>
      <c r="V155" s="235">
        <v>0</v>
      </c>
      <c r="W155" s="235">
        <v>10</v>
      </c>
      <c r="X155" s="235">
        <v>0</v>
      </c>
      <c r="Y155" s="235">
        <v>10</v>
      </c>
      <c r="Z155" s="236">
        <v>10</v>
      </c>
      <c r="AA155" s="228">
        <v>0</v>
      </c>
      <c r="AB155" s="227">
        <v>149</v>
      </c>
    </row>
    <row r="156" spans="1:28" ht="45">
      <c r="A156" s="183" t="s">
        <v>18</v>
      </c>
      <c r="B156" s="183" t="s">
        <v>363</v>
      </c>
      <c r="C156" s="245">
        <v>689</v>
      </c>
      <c r="D156" s="246" t="s">
        <v>58</v>
      </c>
      <c r="E156" s="247">
        <v>34405000000</v>
      </c>
      <c r="F156" s="174"/>
      <c r="G156" s="174"/>
      <c r="H156" s="174">
        <v>1</v>
      </c>
      <c r="I156" s="188">
        <v>3</v>
      </c>
      <c r="J156" s="188"/>
      <c r="K156" s="188"/>
      <c r="L156" s="188"/>
      <c r="M156" s="189">
        <v>3</v>
      </c>
      <c r="N156" s="189"/>
      <c r="O156" s="190">
        <v>3</v>
      </c>
      <c r="P156" s="191"/>
      <c r="Q156" s="192"/>
      <c r="R156" s="193">
        <v>0</v>
      </c>
      <c r="S156" s="194"/>
      <c r="T156" s="194">
        <v>0</v>
      </c>
      <c r="U156" s="234">
        <v>10</v>
      </c>
      <c r="V156" s="235">
        <v>1</v>
      </c>
      <c r="W156" s="235">
        <v>11</v>
      </c>
      <c r="X156" s="235">
        <v>0</v>
      </c>
      <c r="Y156" s="235">
        <v>11</v>
      </c>
      <c r="Z156" s="236">
        <v>10</v>
      </c>
      <c r="AA156" s="228">
        <v>0</v>
      </c>
      <c r="AB156" s="227">
        <v>150</v>
      </c>
    </row>
    <row r="157" spans="1:28" ht="90">
      <c r="A157" s="183" t="s">
        <v>215</v>
      </c>
      <c r="B157" s="183" t="s">
        <v>359</v>
      </c>
      <c r="C157" s="245">
        <v>789</v>
      </c>
      <c r="D157" s="246" t="s">
        <v>273</v>
      </c>
      <c r="E157" s="247">
        <v>9798626000</v>
      </c>
      <c r="F157" s="174"/>
      <c r="G157" s="174"/>
      <c r="H157" s="174">
        <v>3</v>
      </c>
      <c r="I157" s="188"/>
      <c r="J157" s="188"/>
      <c r="K157" s="188">
        <v>1</v>
      </c>
      <c r="L157" s="188"/>
      <c r="M157" s="189">
        <v>3</v>
      </c>
      <c r="N157" s="189"/>
      <c r="O157" s="190">
        <v>3</v>
      </c>
      <c r="P157" s="191"/>
      <c r="Q157" s="192"/>
      <c r="R157" s="193">
        <v>0</v>
      </c>
      <c r="S157" s="194"/>
      <c r="T157" s="194">
        <v>0</v>
      </c>
      <c r="U157" s="234">
        <v>10</v>
      </c>
      <c r="V157" s="235">
        <v>0</v>
      </c>
      <c r="W157" s="235">
        <v>10</v>
      </c>
      <c r="X157" s="235">
        <v>0</v>
      </c>
      <c r="Y157" s="235">
        <v>10</v>
      </c>
      <c r="Z157" s="236">
        <v>10</v>
      </c>
      <c r="AA157" s="228">
        <v>0</v>
      </c>
      <c r="AB157" s="227">
        <v>151</v>
      </c>
    </row>
    <row r="158" spans="1:28" ht="56.25">
      <c r="A158" s="183" t="s">
        <v>485</v>
      </c>
      <c r="B158" s="183" t="s">
        <v>364</v>
      </c>
      <c r="C158" s="245">
        <v>856</v>
      </c>
      <c r="D158" s="246" t="s">
        <v>329</v>
      </c>
      <c r="E158" s="247">
        <v>417011000</v>
      </c>
      <c r="F158" s="174"/>
      <c r="G158" s="174"/>
      <c r="H158" s="174">
        <v>1</v>
      </c>
      <c r="I158" s="188">
        <v>3</v>
      </c>
      <c r="J158" s="188"/>
      <c r="K158" s="188"/>
      <c r="L158" s="188"/>
      <c r="M158" s="189">
        <v>3</v>
      </c>
      <c r="N158" s="189"/>
      <c r="O158" s="190">
        <v>3</v>
      </c>
      <c r="P158" s="191"/>
      <c r="Q158" s="192"/>
      <c r="R158" s="193">
        <v>0</v>
      </c>
      <c r="S158" s="194"/>
      <c r="T158" s="194">
        <v>0</v>
      </c>
      <c r="U158" s="234">
        <v>10</v>
      </c>
      <c r="V158" s="235">
        <v>0</v>
      </c>
      <c r="W158" s="235">
        <v>10</v>
      </c>
      <c r="X158" s="235">
        <v>0</v>
      </c>
      <c r="Y158" s="235">
        <v>10</v>
      </c>
      <c r="Z158" s="236">
        <v>10</v>
      </c>
      <c r="AA158" s="228">
        <v>0</v>
      </c>
      <c r="AB158" s="227">
        <v>152</v>
      </c>
    </row>
    <row r="159" spans="1:28" ht="36">
      <c r="A159" s="183" t="s">
        <v>487</v>
      </c>
      <c r="B159" s="183" t="s">
        <v>356</v>
      </c>
      <c r="C159" s="245">
        <v>6219</v>
      </c>
      <c r="D159" s="246" t="s">
        <v>180</v>
      </c>
      <c r="E159" s="247">
        <v>97840805958</v>
      </c>
      <c r="F159" s="174"/>
      <c r="G159" s="174"/>
      <c r="H159" s="174">
        <v>1</v>
      </c>
      <c r="I159" s="188"/>
      <c r="J159" s="188"/>
      <c r="K159" s="188">
        <v>1</v>
      </c>
      <c r="L159" s="188">
        <v>0</v>
      </c>
      <c r="M159" s="189">
        <v>3</v>
      </c>
      <c r="N159" s="189"/>
      <c r="O159" s="190"/>
      <c r="P159" s="191"/>
      <c r="Q159" s="192">
        <v>2</v>
      </c>
      <c r="R159" s="193">
        <v>0</v>
      </c>
      <c r="S159" s="194"/>
      <c r="T159" s="194">
        <v>0</v>
      </c>
      <c r="U159" s="234">
        <v>7</v>
      </c>
      <c r="V159" s="235">
        <v>5</v>
      </c>
      <c r="W159" s="235">
        <v>12</v>
      </c>
      <c r="X159" s="235">
        <v>1</v>
      </c>
      <c r="Y159" s="235">
        <v>10</v>
      </c>
      <c r="Z159" s="236">
        <v>10</v>
      </c>
      <c r="AA159" s="228">
        <v>3</v>
      </c>
      <c r="AB159" s="227">
        <v>153</v>
      </c>
    </row>
    <row r="160" spans="1:28" ht="45">
      <c r="A160" s="183" t="s">
        <v>431</v>
      </c>
      <c r="B160" s="183" t="s">
        <v>353</v>
      </c>
      <c r="C160" s="245">
        <v>7334</v>
      </c>
      <c r="D160" s="246" t="s">
        <v>192</v>
      </c>
      <c r="E160" s="247">
        <v>173613119208</v>
      </c>
      <c r="F160" s="174"/>
      <c r="G160" s="174"/>
      <c r="H160" s="174">
        <v>1</v>
      </c>
      <c r="I160" s="188"/>
      <c r="J160" s="188"/>
      <c r="K160" s="188">
        <v>1</v>
      </c>
      <c r="L160" s="188"/>
      <c r="M160" s="189"/>
      <c r="N160" s="189">
        <v>2</v>
      </c>
      <c r="O160" s="190">
        <v>3</v>
      </c>
      <c r="P160" s="191"/>
      <c r="Q160" s="192"/>
      <c r="R160" s="193">
        <v>0</v>
      </c>
      <c r="S160" s="194"/>
      <c r="T160" s="194">
        <v>0</v>
      </c>
      <c r="U160" s="234">
        <v>7</v>
      </c>
      <c r="V160" s="235">
        <v>5</v>
      </c>
      <c r="W160" s="235">
        <v>12</v>
      </c>
      <c r="X160" s="235">
        <v>1</v>
      </c>
      <c r="Y160" s="235">
        <v>10</v>
      </c>
      <c r="Z160" s="236">
        <v>10</v>
      </c>
      <c r="AA160" s="228">
        <v>3</v>
      </c>
      <c r="AB160" s="227">
        <v>154</v>
      </c>
    </row>
    <row r="161" spans="1:28" ht="72">
      <c r="A161" s="183" t="s">
        <v>431</v>
      </c>
      <c r="B161" s="183" t="s">
        <v>353</v>
      </c>
      <c r="C161" s="245">
        <v>7341</v>
      </c>
      <c r="D161" s="246" t="s">
        <v>193</v>
      </c>
      <c r="E161" s="247">
        <v>77061300837</v>
      </c>
      <c r="F161" s="174"/>
      <c r="G161" s="174"/>
      <c r="H161" s="174">
        <v>1</v>
      </c>
      <c r="I161" s="188"/>
      <c r="J161" s="188"/>
      <c r="K161" s="188">
        <v>1</v>
      </c>
      <c r="L161" s="188"/>
      <c r="M161" s="189"/>
      <c r="N161" s="189">
        <v>2</v>
      </c>
      <c r="O161" s="190">
        <v>3</v>
      </c>
      <c r="P161" s="191"/>
      <c r="Q161" s="192"/>
      <c r="R161" s="193">
        <v>0</v>
      </c>
      <c r="S161" s="194"/>
      <c r="T161" s="194">
        <v>0</v>
      </c>
      <c r="U161" s="234">
        <v>7</v>
      </c>
      <c r="V161" s="235">
        <v>5</v>
      </c>
      <c r="W161" s="235">
        <v>12</v>
      </c>
      <c r="X161" s="235">
        <v>1</v>
      </c>
      <c r="Y161" s="235">
        <v>10</v>
      </c>
      <c r="Z161" s="236">
        <v>10</v>
      </c>
      <c r="AA161" s="228">
        <v>3</v>
      </c>
      <c r="AB161" s="227">
        <v>155</v>
      </c>
    </row>
    <row r="162" spans="1:28" ht="33.75">
      <c r="A162" s="183" t="s">
        <v>13</v>
      </c>
      <c r="B162" s="183" t="s">
        <v>373</v>
      </c>
      <c r="C162" s="245">
        <v>414</v>
      </c>
      <c r="D162" s="246" t="s">
        <v>14</v>
      </c>
      <c r="E162" s="247">
        <v>62170305120</v>
      </c>
      <c r="F162" s="174"/>
      <c r="G162" s="174"/>
      <c r="H162" s="174">
        <v>1</v>
      </c>
      <c r="I162" s="188"/>
      <c r="J162" s="188"/>
      <c r="K162" s="188">
        <v>1</v>
      </c>
      <c r="L162" s="188"/>
      <c r="M162" s="189">
        <v>3</v>
      </c>
      <c r="N162" s="189"/>
      <c r="O162" s="190">
        <v>3</v>
      </c>
      <c r="P162" s="191"/>
      <c r="Q162" s="192"/>
      <c r="R162" s="193">
        <v>0</v>
      </c>
      <c r="S162" s="194"/>
      <c r="T162" s="194">
        <v>0</v>
      </c>
      <c r="U162" s="234">
        <v>8</v>
      </c>
      <c r="V162" s="235">
        <v>0</v>
      </c>
      <c r="W162" s="235">
        <v>8</v>
      </c>
      <c r="X162" s="235">
        <v>1</v>
      </c>
      <c r="Y162" s="235">
        <v>9</v>
      </c>
      <c r="Z162" s="236">
        <v>9</v>
      </c>
      <c r="AA162" s="228">
        <v>1</v>
      </c>
      <c r="AB162" s="227">
        <v>156</v>
      </c>
    </row>
    <row r="163" spans="1:28" ht="45">
      <c r="A163" s="183" t="s">
        <v>22</v>
      </c>
      <c r="B163" s="183" t="s">
        <v>370</v>
      </c>
      <c r="C163" s="245">
        <v>439</v>
      </c>
      <c r="D163" s="246" t="s">
        <v>23</v>
      </c>
      <c r="E163" s="247">
        <v>500000000</v>
      </c>
      <c r="F163" s="174"/>
      <c r="G163" s="174"/>
      <c r="H163" s="174">
        <v>1</v>
      </c>
      <c r="I163" s="188"/>
      <c r="J163" s="188"/>
      <c r="K163" s="188">
        <v>1</v>
      </c>
      <c r="L163" s="188"/>
      <c r="M163" s="189"/>
      <c r="N163" s="189">
        <v>2</v>
      </c>
      <c r="O163" s="190">
        <v>3</v>
      </c>
      <c r="P163" s="191"/>
      <c r="Q163" s="192">
        <v>2</v>
      </c>
      <c r="R163" s="193">
        <v>0</v>
      </c>
      <c r="S163" s="194"/>
      <c r="T163" s="194">
        <v>0</v>
      </c>
      <c r="U163" s="234">
        <v>9</v>
      </c>
      <c r="V163" s="235">
        <v>0</v>
      </c>
      <c r="W163" s="235">
        <v>9</v>
      </c>
      <c r="X163" s="235">
        <v>0</v>
      </c>
      <c r="Y163" s="235">
        <v>9</v>
      </c>
      <c r="Z163" s="236">
        <v>9</v>
      </c>
      <c r="AA163" s="228">
        <v>0</v>
      </c>
      <c r="AB163" s="227">
        <v>157</v>
      </c>
    </row>
    <row r="164" spans="1:28" ht="36">
      <c r="A164" s="183" t="s">
        <v>15</v>
      </c>
      <c r="B164" s="183" t="s">
        <v>355</v>
      </c>
      <c r="C164" s="245">
        <v>435</v>
      </c>
      <c r="D164" s="246" t="s">
        <v>20</v>
      </c>
      <c r="E164" s="247">
        <v>211794550761</v>
      </c>
      <c r="F164" s="174"/>
      <c r="G164" s="174"/>
      <c r="H164" s="174">
        <v>1</v>
      </c>
      <c r="I164" s="188"/>
      <c r="J164" s="188"/>
      <c r="K164" s="188"/>
      <c r="L164" s="188">
        <v>0</v>
      </c>
      <c r="M164" s="189"/>
      <c r="N164" s="189">
        <v>2</v>
      </c>
      <c r="O164" s="190">
        <v>3</v>
      </c>
      <c r="P164" s="191"/>
      <c r="Q164" s="192"/>
      <c r="R164" s="193">
        <v>0</v>
      </c>
      <c r="S164" s="194"/>
      <c r="T164" s="194">
        <v>0</v>
      </c>
      <c r="U164" s="234">
        <v>6</v>
      </c>
      <c r="V164" s="235">
        <v>5</v>
      </c>
      <c r="W164" s="235">
        <v>11</v>
      </c>
      <c r="X164" s="235">
        <v>1</v>
      </c>
      <c r="Y164" s="235">
        <v>9</v>
      </c>
      <c r="Z164" s="236">
        <v>9</v>
      </c>
      <c r="AA164" s="228">
        <v>3</v>
      </c>
      <c r="AB164" s="227">
        <v>158</v>
      </c>
    </row>
    <row r="165" spans="1:28" ht="54">
      <c r="A165" s="183">
        <v>118</v>
      </c>
      <c r="B165" s="183" t="s">
        <v>355</v>
      </c>
      <c r="C165" s="245">
        <v>487</v>
      </c>
      <c r="D165" s="246" t="s">
        <v>34</v>
      </c>
      <c r="E165" s="247">
        <v>45886584187</v>
      </c>
      <c r="F165" s="174"/>
      <c r="G165" s="174"/>
      <c r="H165" s="174">
        <v>1</v>
      </c>
      <c r="I165" s="188"/>
      <c r="J165" s="188"/>
      <c r="K165" s="188"/>
      <c r="L165" s="188">
        <v>0</v>
      </c>
      <c r="M165" s="189"/>
      <c r="N165" s="189">
        <v>2</v>
      </c>
      <c r="O165" s="190">
        <v>3</v>
      </c>
      <c r="P165" s="191"/>
      <c r="Q165" s="192"/>
      <c r="R165" s="193">
        <v>0</v>
      </c>
      <c r="S165" s="194"/>
      <c r="T165" s="194">
        <v>0</v>
      </c>
      <c r="U165" s="234">
        <v>6</v>
      </c>
      <c r="V165" s="235">
        <v>5</v>
      </c>
      <c r="W165" s="235">
        <v>11</v>
      </c>
      <c r="X165" s="235">
        <v>1</v>
      </c>
      <c r="Y165" s="235">
        <v>9</v>
      </c>
      <c r="Z165" s="236">
        <v>9</v>
      </c>
      <c r="AA165" s="228">
        <v>3</v>
      </c>
      <c r="AB165" s="227">
        <v>159</v>
      </c>
    </row>
    <row r="166" spans="1:28" ht="56.25">
      <c r="A166" s="183" t="s">
        <v>485</v>
      </c>
      <c r="B166" s="183" t="s">
        <v>364</v>
      </c>
      <c r="C166" s="245">
        <v>871</v>
      </c>
      <c r="D166" s="246" t="s">
        <v>100</v>
      </c>
      <c r="E166" s="247">
        <v>1601248680</v>
      </c>
      <c r="F166" s="174"/>
      <c r="G166" s="174"/>
      <c r="H166" s="174">
        <v>1</v>
      </c>
      <c r="I166" s="188"/>
      <c r="J166" s="188"/>
      <c r="K166" s="188">
        <v>1</v>
      </c>
      <c r="L166" s="188"/>
      <c r="M166" s="189"/>
      <c r="N166" s="189">
        <v>2</v>
      </c>
      <c r="O166" s="190">
        <v>3</v>
      </c>
      <c r="P166" s="191"/>
      <c r="Q166" s="192"/>
      <c r="R166" s="193">
        <v>0</v>
      </c>
      <c r="S166" s="194">
        <v>2</v>
      </c>
      <c r="T166" s="194"/>
      <c r="U166" s="234">
        <v>9</v>
      </c>
      <c r="V166" s="235">
        <v>0</v>
      </c>
      <c r="W166" s="235">
        <v>9</v>
      </c>
      <c r="X166" s="235">
        <v>0</v>
      </c>
      <c r="Y166" s="235">
        <v>9</v>
      </c>
      <c r="Z166" s="236">
        <v>9</v>
      </c>
      <c r="AA166" s="228">
        <v>0</v>
      </c>
      <c r="AB166" s="227">
        <v>160</v>
      </c>
    </row>
    <row r="167" spans="1:28" ht="33.75">
      <c r="A167" s="183" t="s">
        <v>475</v>
      </c>
      <c r="B167" s="183" t="s">
        <v>340</v>
      </c>
      <c r="C167" s="245">
        <v>893</v>
      </c>
      <c r="D167" s="246" t="s">
        <v>122</v>
      </c>
      <c r="E167" s="247">
        <v>32611115500</v>
      </c>
      <c r="F167" s="174"/>
      <c r="G167" s="174"/>
      <c r="H167" s="174">
        <v>1</v>
      </c>
      <c r="I167" s="188"/>
      <c r="J167" s="188"/>
      <c r="K167" s="188"/>
      <c r="L167" s="188">
        <v>0</v>
      </c>
      <c r="M167" s="189">
        <v>3</v>
      </c>
      <c r="N167" s="189"/>
      <c r="O167" s="190">
        <v>3</v>
      </c>
      <c r="P167" s="191"/>
      <c r="Q167" s="192"/>
      <c r="R167" s="193">
        <v>0</v>
      </c>
      <c r="S167" s="194">
        <v>2</v>
      </c>
      <c r="T167" s="194"/>
      <c r="U167" s="234">
        <v>9</v>
      </c>
      <c r="V167" s="235">
        <v>5</v>
      </c>
      <c r="W167" s="235">
        <v>14</v>
      </c>
      <c r="X167" s="235">
        <v>0</v>
      </c>
      <c r="Y167" s="235">
        <v>12</v>
      </c>
      <c r="Z167" s="236">
        <v>9</v>
      </c>
      <c r="AA167" s="228">
        <v>0</v>
      </c>
      <c r="AB167" s="227">
        <v>161</v>
      </c>
    </row>
    <row r="168" spans="1:28" ht="56.25">
      <c r="A168" s="183" t="s">
        <v>485</v>
      </c>
      <c r="B168" s="183" t="s">
        <v>364</v>
      </c>
      <c r="C168" s="245">
        <v>335</v>
      </c>
      <c r="D168" s="246" t="s">
        <v>486</v>
      </c>
      <c r="E168" s="247">
        <v>1006699326</v>
      </c>
      <c r="F168" s="174"/>
      <c r="G168" s="174"/>
      <c r="H168" s="174">
        <v>1</v>
      </c>
      <c r="I168" s="188">
        <v>3</v>
      </c>
      <c r="J168" s="188"/>
      <c r="K168" s="188"/>
      <c r="L168" s="188"/>
      <c r="M168" s="189"/>
      <c r="N168" s="189">
        <v>2</v>
      </c>
      <c r="O168" s="190">
        <v>3</v>
      </c>
      <c r="P168" s="191"/>
      <c r="Q168" s="192"/>
      <c r="R168" s="193">
        <v>0</v>
      </c>
      <c r="S168" s="194"/>
      <c r="T168" s="194">
        <v>0</v>
      </c>
      <c r="U168" s="234">
        <v>9</v>
      </c>
      <c r="V168" s="235">
        <v>0</v>
      </c>
      <c r="W168" s="235">
        <v>9</v>
      </c>
      <c r="X168" s="235">
        <v>0</v>
      </c>
      <c r="Y168" s="235">
        <v>9</v>
      </c>
      <c r="Z168" s="236">
        <v>9</v>
      </c>
      <c r="AA168" s="228">
        <v>0</v>
      </c>
      <c r="AB168" s="227">
        <v>162</v>
      </c>
    </row>
    <row r="169" spans="1:28" ht="56.25">
      <c r="A169" s="183" t="s">
        <v>459</v>
      </c>
      <c r="B169" s="183" t="s">
        <v>386</v>
      </c>
      <c r="C169" s="245">
        <v>586</v>
      </c>
      <c r="D169" s="246" t="s">
        <v>44</v>
      </c>
      <c r="E169" s="247">
        <v>11679500000</v>
      </c>
      <c r="F169" s="174"/>
      <c r="G169" s="174">
        <v>4</v>
      </c>
      <c r="H169" s="174"/>
      <c r="I169" s="188"/>
      <c r="J169" s="188"/>
      <c r="K169" s="188"/>
      <c r="L169" s="188">
        <v>0</v>
      </c>
      <c r="M169" s="189"/>
      <c r="N169" s="189">
        <v>2</v>
      </c>
      <c r="O169" s="190">
        <v>3</v>
      </c>
      <c r="P169" s="191"/>
      <c r="Q169" s="192"/>
      <c r="R169" s="193">
        <v>0</v>
      </c>
      <c r="S169" s="194"/>
      <c r="T169" s="194">
        <v>0</v>
      </c>
      <c r="U169" s="234">
        <v>9</v>
      </c>
      <c r="V169" s="235">
        <v>0</v>
      </c>
      <c r="W169" s="235">
        <v>9</v>
      </c>
      <c r="X169" s="235">
        <v>0</v>
      </c>
      <c r="Y169" s="235">
        <v>9</v>
      </c>
      <c r="Z169" s="236">
        <v>9</v>
      </c>
      <c r="AA169" s="228">
        <v>0</v>
      </c>
      <c r="AB169" s="227">
        <v>163</v>
      </c>
    </row>
    <row r="170" spans="1:28" ht="45">
      <c r="A170" s="183" t="s">
        <v>18</v>
      </c>
      <c r="B170" s="183" t="s">
        <v>363</v>
      </c>
      <c r="C170" s="245">
        <v>686</v>
      </c>
      <c r="D170" s="246" t="s">
        <v>55</v>
      </c>
      <c r="E170" s="247">
        <v>16915000000</v>
      </c>
      <c r="F170" s="174"/>
      <c r="G170" s="174"/>
      <c r="H170" s="174">
        <v>1</v>
      </c>
      <c r="I170" s="188">
        <v>3</v>
      </c>
      <c r="J170" s="188"/>
      <c r="K170" s="188"/>
      <c r="L170" s="188"/>
      <c r="M170" s="189"/>
      <c r="N170" s="189">
        <v>2</v>
      </c>
      <c r="O170" s="190">
        <v>3</v>
      </c>
      <c r="P170" s="191"/>
      <c r="Q170" s="192"/>
      <c r="R170" s="193">
        <v>0</v>
      </c>
      <c r="S170" s="194"/>
      <c r="T170" s="194">
        <v>0</v>
      </c>
      <c r="U170" s="234">
        <v>9</v>
      </c>
      <c r="V170" s="235">
        <v>1</v>
      </c>
      <c r="W170" s="235">
        <v>10</v>
      </c>
      <c r="X170" s="235">
        <v>0</v>
      </c>
      <c r="Y170" s="235">
        <v>10</v>
      </c>
      <c r="Z170" s="236">
        <v>9</v>
      </c>
      <c r="AA170" s="228">
        <v>0</v>
      </c>
      <c r="AB170" s="227">
        <v>164</v>
      </c>
    </row>
    <row r="171" spans="1:28" ht="54">
      <c r="A171" s="183" t="s">
        <v>461</v>
      </c>
      <c r="B171" s="183" t="s">
        <v>352</v>
      </c>
      <c r="C171" s="245">
        <v>738</v>
      </c>
      <c r="D171" s="246" t="s">
        <v>224</v>
      </c>
      <c r="E171" s="247">
        <v>9850341772</v>
      </c>
      <c r="F171" s="174"/>
      <c r="G171" s="174"/>
      <c r="H171" s="174">
        <v>1</v>
      </c>
      <c r="I171" s="188">
        <v>3</v>
      </c>
      <c r="J171" s="188"/>
      <c r="K171" s="188"/>
      <c r="L171" s="188"/>
      <c r="M171" s="189"/>
      <c r="N171" s="189">
        <v>2</v>
      </c>
      <c r="O171" s="190">
        <v>3</v>
      </c>
      <c r="P171" s="191"/>
      <c r="Q171" s="192"/>
      <c r="R171" s="193">
        <v>0</v>
      </c>
      <c r="S171" s="194"/>
      <c r="T171" s="194">
        <v>0</v>
      </c>
      <c r="U171" s="234">
        <v>9</v>
      </c>
      <c r="V171" s="235">
        <v>5</v>
      </c>
      <c r="W171" s="235">
        <v>14</v>
      </c>
      <c r="X171" s="235">
        <v>0</v>
      </c>
      <c r="Y171" s="235">
        <v>12</v>
      </c>
      <c r="Z171" s="236">
        <v>9</v>
      </c>
      <c r="AA171" s="228">
        <v>0</v>
      </c>
      <c r="AB171" s="227">
        <v>165</v>
      </c>
    </row>
    <row r="172" spans="1:28" ht="81">
      <c r="A172" s="183" t="s">
        <v>469</v>
      </c>
      <c r="B172" s="183" t="s">
        <v>374</v>
      </c>
      <c r="C172" s="245">
        <v>755</v>
      </c>
      <c r="D172" s="246" t="s">
        <v>241</v>
      </c>
      <c r="E172" s="247">
        <v>906683167</v>
      </c>
      <c r="F172" s="174"/>
      <c r="G172" s="174"/>
      <c r="H172" s="174">
        <v>1</v>
      </c>
      <c r="I172" s="188">
        <v>3</v>
      </c>
      <c r="J172" s="188"/>
      <c r="K172" s="188"/>
      <c r="L172" s="188"/>
      <c r="M172" s="189"/>
      <c r="N172" s="189">
        <v>2</v>
      </c>
      <c r="O172" s="190">
        <v>3</v>
      </c>
      <c r="P172" s="191"/>
      <c r="Q172" s="192"/>
      <c r="R172" s="193">
        <v>0</v>
      </c>
      <c r="S172" s="194"/>
      <c r="T172" s="194">
        <v>0</v>
      </c>
      <c r="U172" s="234">
        <v>9</v>
      </c>
      <c r="V172" s="235">
        <v>0</v>
      </c>
      <c r="W172" s="235">
        <v>9</v>
      </c>
      <c r="X172" s="235">
        <v>0</v>
      </c>
      <c r="Y172" s="235">
        <v>9</v>
      </c>
      <c r="Z172" s="236">
        <v>9</v>
      </c>
      <c r="AA172" s="228">
        <v>0</v>
      </c>
      <c r="AB172" s="227">
        <v>166</v>
      </c>
    </row>
    <row r="173" spans="1:28" ht="56.25">
      <c r="A173" s="183" t="s">
        <v>469</v>
      </c>
      <c r="B173" s="183" t="s">
        <v>374</v>
      </c>
      <c r="C173" s="245">
        <v>771</v>
      </c>
      <c r="D173" s="246" t="s">
        <v>256</v>
      </c>
      <c r="E173" s="247">
        <v>1176400000</v>
      </c>
      <c r="F173" s="174"/>
      <c r="G173" s="174"/>
      <c r="H173" s="174">
        <v>1</v>
      </c>
      <c r="I173" s="188">
        <v>3</v>
      </c>
      <c r="J173" s="188"/>
      <c r="K173" s="188"/>
      <c r="L173" s="188"/>
      <c r="M173" s="189"/>
      <c r="N173" s="189">
        <v>2</v>
      </c>
      <c r="O173" s="190">
        <v>3</v>
      </c>
      <c r="P173" s="191"/>
      <c r="Q173" s="192"/>
      <c r="R173" s="193">
        <v>0</v>
      </c>
      <c r="S173" s="194"/>
      <c r="T173" s="194">
        <v>0</v>
      </c>
      <c r="U173" s="234">
        <v>9</v>
      </c>
      <c r="V173" s="235">
        <v>0</v>
      </c>
      <c r="W173" s="235">
        <v>9</v>
      </c>
      <c r="X173" s="235">
        <v>0</v>
      </c>
      <c r="Y173" s="235">
        <v>9</v>
      </c>
      <c r="Z173" s="236">
        <v>9</v>
      </c>
      <c r="AA173" s="228">
        <v>0</v>
      </c>
      <c r="AB173" s="227">
        <v>167</v>
      </c>
    </row>
    <row r="174" spans="1:28" ht="56.25">
      <c r="A174" s="183" t="s">
        <v>469</v>
      </c>
      <c r="B174" s="183" t="s">
        <v>374</v>
      </c>
      <c r="C174" s="245">
        <v>778</v>
      </c>
      <c r="D174" s="246" t="s">
        <v>264</v>
      </c>
      <c r="E174" s="247">
        <v>5106616000</v>
      </c>
      <c r="F174" s="174"/>
      <c r="G174" s="174"/>
      <c r="H174" s="174">
        <v>1</v>
      </c>
      <c r="I174" s="188">
        <v>3</v>
      </c>
      <c r="J174" s="188"/>
      <c r="K174" s="188"/>
      <c r="L174" s="188"/>
      <c r="M174" s="189"/>
      <c r="N174" s="189">
        <v>2</v>
      </c>
      <c r="O174" s="190">
        <v>3</v>
      </c>
      <c r="P174" s="191"/>
      <c r="Q174" s="192"/>
      <c r="R174" s="193">
        <v>0</v>
      </c>
      <c r="S174" s="194"/>
      <c r="T174" s="194">
        <v>0</v>
      </c>
      <c r="U174" s="234">
        <v>9</v>
      </c>
      <c r="V174" s="235">
        <v>0</v>
      </c>
      <c r="W174" s="235">
        <v>9</v>
      </c>
      <c r="X174" s="235">
        <v>0</v>
      </c>
      <c r="Y174" s="235">
        <v>9</v>
      </c>
      <c r="Z174" s="236">
        <v>9</v>
      </c>
      <c r="AA174" s="228">
        <v>0</v>
      </c>
      <c r="AB174" s="227">
        <v>168</v>
      </c>
    </row>
    <row r="175" spans="1:28" ht="56.25">
      <c r="A175" s="183" t="s">
        <v>469</v>
      </c>
      <c r="B175" s="183" t="s">
        <v>374</v>
      </c>
      <c r="C175" s="245">
        <v>779</v>
      </c>
      <c r="D175" s="246" t="s">
        <v>21</v>
      </c>
      <c r="E175" s="247">
        <v>6288988000</v>
      </c>
      <c r="F175" s="174"/>
      <c r="G175" s="174"/>
      <c r="H175" s="174">
        <v>1</v>
      </c>
      <c r="I175" s="188">
        <v>3</v>
      </c>
      <c r="J175" s="188"/>
      <c r="K175" s="188"/>
      <c r="L175" s="188"/>
      <c r="M175" s="189"/>
      <c r="N175" s="189">
        <v>2</v>
      </c>
      <c r="O175" s="190">
        <v>3</v>
      </c>
      <c r="P175" s="191"/>
      <c r="Q175" s="192"/>
      <c r="R175" s="193">
        <v>0</v>
      </c>
      <c r="S175" s="194"/>
      <c r="T175" s="194">
        <v>0</v>
      </c>
      <c r="U175" s="234">
        <v>9</v>
      </c>
      <c r="V175" s="235">
        <v>0</v>
      </c>
      <c r="W175" s="235">
        <v>9</v>
      </c>
      <c r="X175" s="235">
        <v>0</v>
      </c>
      <c r="Y175" s="235">
        <v>9</v>
      </c>
      <c r="Z175" s="236">
        <v>9</v>
      </c>
      <c r="AA175" s="228">
        <v>0</v>
      </c>
      <c r="AB175" s="227">
        <v>169</v>
      </c>
    </row>
    <row r="176" spans="1:28" ht="162">
      <c r="A176" s="183" t="s">
        <v>481</v>
      </c>
      <c r="B176" s="183" t="s">
        <v>385</v>
      </c>
      <c r="C176" s="245">
        <v>797</v>
      </c>
      <c r="D176" s="246" t="s">
        <v>281</v>
      </c>
      <c r="E176" s="247">
        <v>1903600000</v>
      </c>
      <c r="F176" s="174"/>
      <c r="G176" s="174"/>
      <c r="H176" s="174">
        <v>1</v>
      </c>
      <c r="I176" s="188">
        <v>3</v>
      </c>
      <c r="J176" s="188"/>
      <c r="K176" s="188"/>
      <c r="L176" s="188"/>
      <c r="M176" s="189"/>
      <c r="N176" s="189">
        <v>2</v>
      </c>
      <c r="O176" s="190">
        <v>3</v>
      </c>
      <c r="P176" s="191"/>
      <c r="Q176" s="192"/>
      <c r="R176" s="193">
        <v>0</v>
      </c>
      <c r="S176" s="194"/>
      <c r="T176" s="194">
        <v>0</v>
      </c>
      <c r="U176" s="234">
        <v>9</v>
      </c>
      <c r="V176" s="235">
        <v>0</v>
      </c>
      <c r="W176" s="235">
        <v>9</v>
      </c>
      <c r="X176" s="235">
        <v>0</v>
      </c>
      <c r="Y176" s="235">
        <v>9</v>
      </c>
      <c r="Z176" s="236">
        <v>9</v>
      </c>
      <c r="AA176" s="228">
        <v>0</v>
      </c>
      <c r="AB176" s="227">
        <v>170</v>
      </c>
    </row>
    <row r="177" spans="1:28" ht="45">
      <c r="A177" s="183" t="s">
        <v>15</v>
      </c>
      <c r="B177" s="183" t="s">
        <v>355</v>
      </c>
      <c r="C177" s="245">
        <v>806</v>
      </c>
      <c r="D177" s="246" t="s">
        <v>290</v>
      </c>
      <c r="E177" s="247">
        <v>4189346000</v>
      </c>
      <c r="F177" s="174"/>
      <c r="G177" s="174"/>
      <c r="H177" s="174">
        <v>1</v>
      </c>
      <c r="I177" s="188"/>
      <c r="J177" s="188">
        <v>2</v>
      </c>
      <c r="K177" s="188"/>
      <c r="L177" s="188"/>
      <c r="M177" s="189">
        <v>3</v>
      </c>
      <c r="N177" s="189"/>
      <c r="O177" s="190">
        <v>3</v>
      </c>
      <c r="P177" s="191"/>
      <c r="Q177" s="192"/>
      <c r="R177" s="193">
        <v>0</v>
      </c>
      <c r="S177" s="194"/>
      <c r="T177" s="194">
        <v>0</v>
      </c>
      <c r="U177" s="234">
        <v>9</v>
      </c>
      <c r="V177" s="235">
        <v>5</v>
      </c>
      <c r="W177" s="235">
        <v>14</v>
      </c>
      <c r="X177" s="235">
        <v>0</v>
      </c>
      <c r="Y177" s="235">
        <v>12</v>
      </c>
      <c r="Z177" s="236">
        <v>9</v>
      </c>
      <c r="AA177" s="228">
        <v>0</v>
      </c>
      <c r="AB177" s="227">
        <v>171</v>
      </c>
    </row>
    <row r="178" spans="1:28" ht="54">
      <c r="A178" s="183" t="s">
        <v>15</v>
      </c>
      <c r="B178" s="183" t="s">
        <v>355</v>
      </c>
      <c r="C178" s="245">
        <v>807</v>
      </c>
      <c r="D178" s="246" t="s">
        <v>291</v>
      </c>
      <c r="E178" s="247">
        <v>1845756656</v>
      </c>
      <c r="F178" s="174"/>
      <c r="G178" s="174"/>
      <c r="H178" s="174">
        <v>1</v>
      </c>
      <c r="I178" s="188"/>
      <c r="J178" s="188">
        <v>2</v>
      </c>
      <c r="K178" s="188"/>
      <c r="L178" s="188"/>
      <c r="M178" s="189">
        <v>3</v>
      </c>
      <c r="N178" s="189"/>
      <c r="O178" s="190">
        <v>3</v>
      </c>
      <c r="P178" s="191"/>
      <c r="Q178" s="192"/>
      <c r="R178" s="193">
        <v>0</v>
      </c>
      <c r="S178" s="194"/>
      <c r="T178" s="194">
        <v>0</v>
      </c>
      <c r="U178" s="234">
        <v>9</v>
      </c>
      <c r="V178" s="235">
        <v>5</v>
      </c>
      <c r="W178" s="235">
        <v>14</v>
      </c>
      <c r="X178" s="235">
        <v>0</v>
      </c>
      <c r="Y178" s="235">
        <v>12</v>
      </c>
      <c r="Z178" s="236">
        <v>9</v>
      </c>
      <c r="AA178" s="228">
        <v>0</v>
      </c>
      <c r="AB178" s="227">
        <v>172</v>
      </c>
    </row>
    <row r="179" spans="1:28" ht="45">
      <c r="A179" s="183" t="s">
        <v>487</v>
      </c>
      <c r="B179" s="183" t="s">
        <v>356</v>
      </c>
      <c r="C179" s="245">
        <v>1165</v>
      </c>
      <c r="D179" s="246" t="s">
        <v>173</v>
      </c>
      <c r="E179" s="247">
        <v>24546750947</v>
      </c>
      <c r="F179" s="174"/>
      <c r="G179" s="174"/>
      <c r="H179" s="174">
        <v>1</v>
      </c>
      <c r="I179" s="188"/>
      <c r="J179" s="188"/>
      <c r="K179" s="188">
        <v>1</v>
      </c>
      <c r="L179" s="188"/>
      <c r="M179" s="189">
        <v>3</v>
      </c>
      <c r="N179" s="189"/>
      <c r="O179" s="190"/>
      <c r="P179" s="191"/>
      <c r="Q179" s="192">
        <v>2</v>
      </c>
      <c r="R179" s="193">
        <v>0</v>
      </c>
      <c r="S179" s="194">
        <v>2</v>
      </c>
      <c r="T179" s="194"/>
      <c r="U179" s="234">
        <v>9</v>
      </c>
      <c r="V179" s="235">
        <v>5</v>
      </c>
      <c r="W179" s="235">
        <v>14</v>
      </c>
      <c r="X179" s="235">
        <v>0</v>
      </c>
      <c r="Y179" s="235">
        <v>12</v>
      </c>
      <c r="Z179" s="236">
        <v>9</v>
      </c>
      <c r="AA179" s="228">
        <v>0</v>
      </c>
      <c r="AB179" s="227">
        <v>173</v>
      </c>
    </row>
    <row r="180" spans="1:28" ht="45">
      <c r="A180" s="183" t="s">
        <v>457</v>
      </c>
      <c r="B180" s="183" t="s">
        <v>367</v>
      </c>
      <c r="C180" s="245">
        <v>574</v>
      </c>
      <c r="D180" s="246" t="s">
        <v>39</v>
      </c>
      <c r="E180" s="247">
        <v>48417552103</v>
      </c>
      <c r="F180" s="174"/>
      <c r="G180" s="174"/>
      <c r="H180" s="174">
        <v>1</v>
      </c>
      <c r="I180" s="188"/>
      <c r="J180" s="188"/>
      <c r="K180" s="188">
        <v>1</v>
      </c>
      <c r="L180" s="188"/>
      <c r="M180" s="189">
        <v>3</v>
      </c>
      <c r="N180" s="189"/>
      <c r="O180" s="190">
        <v>3</v>
      </c>
      <c r="P180" s="191"/>
      <c r="Q180" s="192"/>
      <c r="R180" s="193">
        <v>0</v>
      </c>
      <c r="S180" s="194"/>
      <c r="T180" s="194">
        <v>0</v>
      </c>
      <c r="U180" s="234">
        <v>8</v>
      </c>
      <c r="V180" s="235">
        <v>1</v>
      </c>
      <c r="W180" s="235">
        <v>9</v>
      </c>
      <c r="X180" s="235">
        <v>1</v>
      </c>
      <c r="Y180" s="235">
        <v>9</v>
      </c>
      <c r="Z180" s="236">
        <v>9</v>
      </c>
      <c r="AA180" s="228">
        <v>1</v>
      </c>
      <c r="AB180" s="227">
        <v>174</v>
      </c>
    </row>
    <row r="181" spans="1:28" ht="54">
      <c r="A181" s="183" t="s">
        <v>461</v>
      </c>
      <c r="B181" s="183" t="s">
        <v>352</v>
      </c>
      <c r="C181" s="245">
        <v>694</v>
      </c>
      <c r="D181" s="246" t="s">
        <v>65</v>
      </c>
      <c r="E181" s="247">
        <v>265617426</v>
      </c>
      <c r="F181" s="174"/>
      <c r="G181" s="174"/>
      <c r="H181" s="174">
        <v>1</v>
      </c>
      <c r="I181" s="188"/>
      <c r="J181" s="188">
        <v>2</v>
      </c>
      <c r="K181" s="188"/>
      <c r="L181" s="188"/>
      <c r="M181" s="189">
        <v>3</v>
      </c>
      <c r="N181" s="189"/>
      <c r="O181" s="190">
        <v>3</v>
      </c>
      <c r="P181" s="191"/>
      <c r="Q181" s="192"/>
      <c r="R181" s="193">
        <v>0</v>
      </c>
      <c r="S181" s="194"/>
      <c r="T181" s="194">
        <v>0</v>
      </c>
      <c r="U181" s="234">
        <v>9</v>
      </c>
      <c r="V181" s="235">
        <v>5</v>
      </c>
      <c r="W181" s="235">
        <v>14</v>
      </c>
      <c r="X181" s="235">
        <v>0</v>
      </c>
      <c r="Y181" s="235">
        <v>12</v>
      </c>
      <c r="Z181" s="236">
        <v>9</v>
      </c>
      <c r="AA181" s="228">
        <v>0</v>
      </c>
      <c r="AB181" s="227">
        <v>175</v>
      </c>
    </row>
    <row r="182" spans="1:28" ht="81">
      <c r="A182" s="183" t="s">
        <v>477</v>
      </c>
      <c r="B182" s="183" t="s">
        <v>368</v>
      </c>
      <c r="C182" s="245">
        <v>766</v>
      </c>
      <c r="D182" s="246" t="s">
        <v>251</v>
      </c>
      <c r="E182" s="247">
        <v>84557824991</v>
      </c>
      <c r="F182" s="174">
        <v>1</v>
      </c>
      <c r="G182" s="174"/>
      <c r="H182" s="174"/>
      <c r="I182" s="188"/>
      <c r="J182" s="188">
        <v>2</v>
      </c>
      <c r="K182" s="188"/>
      <c r="L182" s="188"/>
      <c r="M182" s="189"/>
      <c r="N182" s="189">
        <v>2</v>
      </c>
      <c r="O182" s="190">
        <v>3</v>
      </c>
      <c r="P182" s="191"/>
      <c r="Q182" s="192"/>
      <c r="R182" s="193">
        <v>0</v>
      </c>
      <c r="S182" s="194"/>
      <c r="T182" s="194">
        <v>0</v>
      </c>
      <c r="U182" s="234">
        <v>8</v>
      </c>
      <c r="V182" s="235">
        <v>1</v>
      </c>
      <c r="W182" s="235">
        <v>9</v>
      </c>
      <c r="X182" s="235">
        <v>1</v>
      </c>
      <c r="Y182" s="235">
        <v>9</v>
      </c>
      <c r="Z182" s="236">
        <v>9</v>
      </c>
      <c r="AA182" s="228">
        <v>1</v>
      </c>
      <c r="AB182" s="227">
        <v>176</v>
      </c>
    </row>
    <row r="183" spans="1:28" ht="54">
      <c r="A183" s="183" t="s">
        <v>257</v>
      </c>
      <c r="B183" s="183" t="s">
        <v>366</v>
      </c>
      <c r="C183" s="245">
        <v>772</v>
      </c>
      <c r="D183" s="246" t="s">
        <v>258</v>
      </c>
      <c r="E183" s="247">
        <v>1300000000</v>
      </c>
      <c r="F183" s="174"/>
      <c r="G183" s="174"/>
      <c r="H183" s="174">
        <v>1</v>
      </c>
      <c r="I183" s="188">
        <v>3</v>
      </c>
      <c r="J183" s="188"/>
      <c r="K183" s="188"/>
      <c r="L183" s="188"/>
      <c r="M183" s="189"/>
      <c r="N183" s="189">
        <v>2</v>
      </c>
      <c r="O183" s="190">
        <v>3</v>
      </c>
      <c r="P183" s="191"/>
      <c r="Q183" s="192"/>
      <c r="R183" s="193">
        <v>0</v>
      </c>
      <c r="S183" s="194"/>
      <c r="T183" s="194">
        <v>0</v>
      </c>
      <c r="U183" s="234">
        <v>9</v>
      </c>
      <c r="V183" s="235">
        <v>1</v>
      </c>
      <c r="W183" s="235">
        <v>10</v>
      </c>
      <c r="X183" s="235">
        <v>0</v>
      </c>
      <c r="Y183" s="235">
        <v>10</v>
      </c>
      <c r="Z183" s="236">
        <v>9</v>
      </c>
      <c r="AA183" s="228">
        <v>0</v>
      </c>
      <c r="AB183" s="227">
        <v>177</v>
      </c>
    </row>
    <row r="184" spans="1:28" ht="63">
      <c r="A184" s="183" t="s">
        <v>457</v>
      </c>
      <c r="B184" s="183" t="s">
        <v>367</v>
      </c>
      <c r="C184" s="245">
        <v>819</v>
      </c>
      <c r="D184" s="246" t="s">
        <v>302</v>
      </c>
      <c r="E184" s="247">
        <v>53928585821</v>
      </c>
      <c r="F184" s="174"/>
      <c r="G184" s="174"/>
      <c r="H184" s="174">
        <v>1</v>
      </c>
      <c r="I184" s="188"/>
      <c r="J184" s="188"/>
      <c r="K184" s="188">
        <v>1</v>
      </c>
      <c r="L184" s="188"/>
      <c r="M184" s="189">
        <v>3</v>
      </c>
      <c r="N184" s="189"/>
      <c r="O184" s="190">
        <v>3</v>
      </c>
      <c r="P184" s="191"/>
      <c r="Q184" s="192"/>
      <c r="R184" s="193">
        <v>0</v>
      </c>
      <c r="S184" s="194"/>
      <c r="T184" s="194">
        <v>0</v>
      </c>
      <c r="U184" s="234">
        <v>8</v>
      </c>
      <c r="V184" s="235">
        <v>1</v>
      </c>
      <c r="W184" s="235">
        <v>9</v>
      </c>
      <c r="X184" s="235">
        <v>1</v>
      </c>
      <c r="Y184" s="235">
        <v>9</v>
      </c>
      <c r="Z184" s="236">
        <v>9</v>
      </c>
      <c r="AA184" s="228">
        <v>1</v>
      </c>
      <c r="AB184" s="227">
        <v>178</v>
      </c>
    </row>
    <row r="185" spans="1:28" ht="45">
      <c r="A185" s="183" t="s">
        <v>80</v>
      </c>
      <c r="B185" s="183" t="s">
        <v>361</v>
      </c>
      <c r="C185" s="245">
        <v>845</v>
      </c>
      <c r="D185" s="246" t="s">
        <v>325</v>
      </c>
      <c r="E185" s="247">
        <v>8218311037</v>
      </c>
      <c r="F185" s="174"/>
      <c r="G185" s="174"/>
      <c r="H185" s="174">
        <v>1</v>
      </c>
      <c r="I185" s="188"/>
      <c r="J185" s="188"/>
      <c r="K185" s="188">
        <v>1</v>
      </c>
      <c r="L185" s="188"/>
      <c r="M185" s="189"/>
      <c r="N185" s="189">
        <v>2</v>
      </c>
      <c r="O185" s="190">
        <v>3</v>
      </c>
      <c r="P185" s="191"/>
      <c r="Q185" s="192"/>
      <c r="R185" s="193">
        <v>0</v>
      </c>
      <c r="S185" s="194">
        <v>2</v>
      </c>
      <c r="T185" s="194"/>
      <c r="U185" s="234">
        <v>9</v>
      </c>
      <c r="V185" s="235">
        <v>1</v>
      </c>
      <c r="W185" s="235">
        <v>10</v>
      </c>
      <c r="X185" s="235">
        <v>0</v>
      </c>
      <c r="Y185" s="235">
        <v>10</v>
      </c>
      <c r="Z185" s="236">
        <v>9</v>
      </c>
      <c r="AA185" s="228">
        <v>0</v>
      </c>
      <c r="AB185" s="227">
        <v>179</v>
      </c>
    </row>
    <row r="186" spans="1:28" ht="56.25">
      <c r="A186" s="183" t="s">
        <v>485</v>
      </c>
      <c r="B186" s="183" t="s">
        <v>364</v>
      </c>
      <c r="C186" s="245">
        <v>873</v>
      </c>
      <c r="D186" s="246" t="s">
        <v>102</v>
      </c>
      <c r="E186" s="247">
        <v>11761025000</v>
      </c>
      <c r="F186" s="174"/>
      <c r="G186" s="174"/>
      <c r="H186" s="174">
        <v>1</v>
      </c>
      <c r="I186" s="188"/>
      <c r="J186" s="188"/>
      <c r="K186" s="188">
        <v>1</v>
      </c>
      <c r="L186" s="188"/>
      <c r="M186" s="189"/>
      <c r="N186" s="189">
        <v>2</v>
      </c>
      <c r="O186" s="190">
        <v>3</v>
      </c>
      <c r="P186" s="191"/>
      <c r="Q186" s="192"/>
      <c r="R186" s="193">
        <v>0</v>
      </c>
      <c r="S186" s="194">
        <v>2</v>
      </c>
      <c r="T186" s="194"/>
      <c r="U186" s="234">
        <v>9</v>
      </c>
      <c r="V186" s="235">
        <v>0</v>
      </c>
      <c r="W186" s="235">
        <v>9</v>
      </c>
      <c r="X186" s="235">
        <v>0</v>
      </c>
      <c r="Y186" s="235">
        <v>9</v>
      </c>
      <c r="Z186" s="236">
        <v>9</v>
      </c>
      <c r="AA186" s="228">
        <v>0</v>
      </c>
      <c r="AB186" s="227">
        <v>180</v>
      </c>
    </row>
    <row r="187" spans="1:28" ht="72">
      <c r="A187" s="183" t="s">
        <v>257</v>
      </c>
      <c r="B187" s="183" t="s">
        <v>366</v>
      </c>
      <c r="C187" s="245">
        <v>915</v>
      </c>
      <c r="D187" s="246" t="s">
        <v>137</v>
      </c>
      <c r="E187" s="247">
        <v>130983000000</v>
      </c>
      <c r="F187" s="174"/>
      <c r="G187" s="174"/>
      <c r="H187" s="174">
        <v>1</v>
      </c>
      <c r="I187" s="188"/>
      <c r="J187" s="188"/>
      <c r="K187" s="188"/>
      <c r="L187" s="188">
        <v>0</v>
      </c>
      <c r="M187" s="189"/>
      <c r="N187" s="189">
        <v>2</v>
      </c>
      <c r="O187" s="190">
        <v>3</v>
      </c>
      <c r="P187" s="191"/>
      <c r="Q187" s="192"/>
      <c r="R187" s="193">
        <v>0</v>
      </c>
      <c r="S187" s="194">
        <v>2</v>
      </c>
      <c r="T187" s="194"/>
      <c r="U187" s="234">
        <v>8</v>
      </c>
      <c r="V187" s="235">
        <v>1</v>
      </c>
      <c r="W187" s="235">
        <v>9</v>
      </c>
      <c r="X187" s="235">
        <v>1</v>
      </c>
      <c r="Y187" s="235">
        <v>9</v>
      </c>
      <c r="Z187" s="236">
        <v>9</v>
      </c>
      <c r="AA187" s="228">
        <v>1</v>
      </c>
      <c r="AB187" s="227">
        <v>181</v>
      </c>
    </row>
    <row r="188" spans="1:28" ht="36">
      <c r="A188" s="183" t="s">
        <v>481</v>
      </c>
      <c r="B188" s="183" t="s">
        <v>385</v>
      </c>
      <c r="C188" s="245">
        <v>799</v>
      </c>
      <c r="D188" s="246" t="s">
        <v>283</v>
      </c>
      <c r="E188" s="247">
        <v>1036593852</v>
      </c>
      <c r="F188" s="174"/>
      <c r="G188" s="174"/>
      <c r="H188" s="174">
        <v>1</v>
      </c>
      <c r="I188" s="188"/>
      <c r="J188" s="188">
        <v>2</v>
      </c>
      <c r="K188" s="188"/>
      <c r="L188" s="188"/>
      <c r="M188" s="189">
        <v>3</v>
      </c>
      <c r="N188" s="189"/>
      <c r="O188" s="190">
        <v>3</v>
      </c>
      <c r="P188" s="191"/>
      <c r="Q188" s="192"/>
      <c r="R188" s="193">
        <v>0</v>
      </c>
      <c r="S188" s="194"/>
      <c r="T188" s="194">
        <v>0</v>
      </c>
      <c r="U188" s="234">
        <v>9</v>
      </c>
      <c r="V188" s="235">
        <v>0</v>
      </c>
      <c r="W188" s="235">
        <v>9</v>
      </c>
      <c r="X188" s="235">
        <v>0</v>
      </c>
      <c r="Y188" s="235">
        <v>9</v>
      </c>
      <c r="Z188" s="236">
        <v>9</v>
      </c>
      <c r="AA188" s="228">
        <v>0</v>
      </c>
      <c r="AB188" s="227">
        <v>182</v>
      </c>
    </row>
    <row r="189" spans="1:28" ht="45">
      <c r="A189" s="183" t="s">
        <v>457</v>
      </c>
      <c r="B189" s="183" t="s">
        <v>367</v>
      </c>
      <c r="C189" s="245">
        <v>844</v>
      </c>
      <c r="D189" s="246" t="s">
        <v>426</v>
      </c>
      <c r="E189" s="247">
        <v>24561280000</v>
      </c>
      <c r="F189" s="174"/>
      <c r="G189" s="174"/>
      <c r="H189" s="174">
        <v>1</v>
      </c>
      <c r="I189" s="188">
        <v>3</v>
      </c>
      <c r="J189" s="188"/>
      <c r="K189" s="188"/>
      <c r="L189" s="188"/>
      <c r="M189" s="189"/>
      <c r="N189" s="189">
        <v>2</v>
      </c>
      <c r="O189" s="190">
        <v>3</v>
      </c>
      <c r="P189" s="191"/>
      <c r="Q189" s="192"/>
      <c r="R189" s="193">
        <v>0</v>
      </c>
      <c r="S189" s="194"/>
      <c r="T189" s="194">
        <v>0</v>
      </c>
      <c r="U189" s="234">
        <v>9</v>
      </c>
      <c r="V189" s="235">
        <v>1</v>
      </c>
      <c r="W189" s="235">
        <v>10</v>
      </c>
      <c r="X189" s="235">
        <v>0</v>
      </c>
      <c r="Y189" s="235">
        <v>10</v>
      </c>
      <c r="Z189" s="236">
        <v>9</v>
      </c>
      <c r="AA189" s="228">
        <v>0</v>
      </c>
      <c r="AB189" s="227">
        <v>183</v>
      </c>
    </row>
    <row r="190" spans="1:28" ht="54">
      <c r="A190" s="183" t="s">
        <v>461</v>
      </c>
      <c r="B190" s="183" t="s">
        <v>352</v>
      </c>
      <c r="C190" s="245">
        <v>758</v>
      </c>
      <c r="D190" s="246" t="s">
        <v>243</v>
      </c>
      <c r="E190" s="247">
        <v>390747835661</v>
      </c>
      <c r="F190" s="174"/>
      <c r="G190" s="174"/>
      <c r="H190" s="174">
        <v>1</v>
      </c>
      <c r="I190" s="188"/>
      <c r="J190" s="188"/>
      <c r="K190" s="188">
        <v>1</v>
      </c>
      <c r="L190" s="188"/>
      <c r="M190" s="189"/>
      <c r="N190" s="189">
        <v>2</v>
      </c>
      <c r="O190" s="190"/>
      <c r="P190" s="191"/>
      <c r="Q190" s="192"/>
      <c r="R190" s="193">
        <v>0</v>
      </c>
      <c r="S190" s="194"/>
      <c r="T190" s="194">
        <v>0</v>
      </c>
      <c r="U190" s="234">
        <v>4</v>
      </c>
      <c r="V190" s="235">
        <v>5</v>
      </c>
      <c r="W190" s="235">
        <v>9</v>
      </c>
      <c r="X190" s="235">
        <v>5</v>
      </c>
      <c r="Y190" s="235">
        <v>9</v>
      </c>
      <c r="Z190" s="236">
        <v>9</v>
      </c>
      <c r="AA190" s="228">
        <v>5</v>
      </c>
      <c r="AB190" s="227">
        <v>184</v>
      </c>
    </row>
    <row r="191" spans="1:28" ht="63">
      <c r="A191" s="183" t="s">
        <v>257</v>
      </c>
      <c r="B191" s="183" t="s">
        <v>366</v>
      </c>
      <c r="C191" s="245">
        <v>794</v>
      </c>
      <c r="D191" s="246" t="s">
        <v>278</v>
      </c>
      <c r="E191" s="247">
        <v>2460200000</v>
      </c>
      <c r="F191" s="174"/>
      <c r="G191" s="174"/>
      <c r="H191" s="174">
        <v>1</v>
      </c>
      <c r="I191" s="188">
        <v>3</v>
      </c>
      <c r="J191" s="188"/>
      <c r="K191" s="188"/>
      <c r="L191" s="188"/>
      <c r="M191" s="189"/>
      <c r="N191" s="189">
        <v>2</v>
      </c>
      <c r="O191" s="190">
        <v>3</v>
      </c>
      <c r="P191" s="191"/>
      <c r="Q191" s="192"/>
      <c r="R191" s="193">
        <v>0</v>
      </c>
      <c r="S191" s="194"/>
      <c r="T191" s="194">
        <v>0</v>
      </c>
      <c r="U191" s="234">
        <v>9</v>
      </c>
      <c r="V191" s="235">
        <v>1</v>
      </c>
      <c r="W191" s="235">
        <v>10</v>
      </c>
      <c r="X191" s="235">
        <v>0</v>
      </c>
      <c r="Y191" s="235">
        <v>10</v>
      </c>
      <c r="Z191" s="236">
        <v>9</v>
      </c>
      <c r="AA191" s="228">
        <v>0</v>
      </c>
      <c r="AB191" s="227">
        <v>185</v>
      </c>
    </row>
    <row r="192" spans="1:28" ht="63">
      <c r="A192" s="183" t="s">
        <v>481</v>
      </c>
      <c r="B192" s="183" t="s">
        <v>385</v>
      </c>
      <c r="C192" s="245">
        <v>805</v>
      </c>
      <c r="D192" s="246" t="s">
        <v>289</v>
      </c>
      <c r="E192" s="247">
        <v>249503072</v>
      </c>
      <c r="F192" s="174"/>
      <c r="G192" s="174"/>
      <c r="H192" s="174">
        <v>1</v>
      </c>
      <c r="I192" s="188">
        <v>3</v>
      </c>
      <c r="J192" s="188"/>
      <c r="K192" s="188"/>
      <c r="L192" s="188"/>
      <c r="M192" s="189"/>
      <c r="N192" s="189">
        <v>2</v>
      </c>
      <c r="O192" s="190">
        <v>3</v>
      </c>
      <c r="P192" s="191"/>
      <c r="Q192" s="192"/>
      <c r="R192" s="193">
        <v>0</v>
      </c>
      <c r="S192" s="194"/>
      <c r="T192" s="194">
        <v>0</v>
      </c>
      <c r="U192" s="234">
        <v>9</v>
      </c>
      <c r="V192" s="235">
        <v>0</v>
      </c>
      <c r="W192" s="235">
        <v>9</v>
      </c>
      <c r="X192" s="235">
        <v>0</v>
      </c>
      <c r="Y192" s="235">
        <v>9</v>
      </c>
      <c r="Z192" s="236">
        <v>9</v>
      </c>
      <c r="AA192" s="228">
        <v>0</v>
      </c>
      <c r="AB192" s="227">
        <v>186</v>
      </c>
    </row>
    <row r="193" spans="1:28" ht="63">
      <c r="A193" s="183" t="s">
        <v>465</v>
      </c>
      <c r="B193" s="183" t="s">
        <v>372</v>
      </c>
      <c r="C193" s="245">
        <v>198</v>
      </c>
      <c r="D193" s="246" t="s">
        <v>466</v>
      </c>
      <c r="E193" s="247">
        <v>4438732285</v>
      </c>
      <c r="F193" s="174"/>
      <c r="G193" s="174"/>
      <c r="H193" s="174">
        <v>1</v>
      </c>
      <c r="I193" s="188"/>
      <c r="J193" s="188"/>
      <c r="K193" s="188"/>
      <c r="L193" s="188">
        <v>0</v>
      </c>
      <c r="M193" s="189"/>
      <c r="N193" s="189">
        <v>2</v>
      </c>
      <c r="O193" s="190">
        <v>3</v>
      </c>
      <c r="P193" s="191"/>
      <c r="Q193" s="192">
        <v>2</v>
      </c>
      <c r="R193" s="193"/>
      <c r="S193" s="194"/>
      <c r="T193" s="194">
        <v>0</v>
      </c>
      <c r="U193" s="234">
        <v>8</v>
      </c>
      <c r="V193" s="235">
        <v>0</v>
      </c>
      <c r="W193" s="235">
        <v>8</v>
      </c>
      <c r="X193" s="235">
        <v>0</v>
      </c>
      <c r="Y193" s="235">
        <v>8</v>
      </c>
      <c r="Z193" s="236">
        <v>8</v>
      </c>
      <c r="AA193" s="228">
        <v>0</v>
      </c>
      <c r="AB193" s="227">
        <v>187</v>
      </c>
    </row>
    <row r="194" spans="1:28" ht="67.5">
      <c r="A194" s="183" t="s">
        <v>97</v>
      </c>
      <c r="B194" s="183" t="s">
        <v>346</v>
      </c>
      <c r="C194" s="245">
        <v>887</v>
      </c>
      <c r="D194" s="246" t="s">
        <v>116</v>
      </c>
      <c r="E194" s="247">
        <v>20650000000</v>
      </c>
      <c r="F194" s="174"/>
      <c r="G194" s="174"/>
      <c r="H194" s="174">
        <v>1</v>
      </c>
      <c r="I194" s="188"/>
      <c r="J194" s="188"/>
      <c r="K194" s="188">
        <v>1</v>
      </c>
      <c r="L194" s="188"/>
      <c r="M194" s="189">
        <v>3</v>
      </c>
      <c r="N194" s="189"/>
      <c r="O194" s="190">
        <v>3</v>
      </c>
      <c r="P194" s="191"/>
      <c r="Q194" s="192"/>
      <c r="R194" s="193">
        <v>0</v>
      </c>
      <c r="S194" s="194"/>
      <c r="T194" s="194">
        <v>0</v>
      </c>
      <c r="U194" s="234">
        <v>8</v>
      </c>
      <c r="V194" s="235">
        <v>5</v>
      </c>
      <c r="W194" s="235">
        <v>13</v>
      </c>
      <c r="X194" s="235">
        <v>0</v>
      </c>
      <c r="Y194" s="235">
        <v>11</v>
      </c>
      <c r="Z194" s="236">
        <v>8</v>
      </c>
      <c r="AA194" s="228">
        <v>0</v>
      </c>
      <c r="AB194" s="227">
        <v>188</v>
      </c>
    </row>
    <row r="195" spans="1:28" ht="45">
      <c r="A195" s="183" t="s">
        <v>461</v>
      </c>
      <c r="B195" s="183" t="s">
        <v>352</v>
      </c>
      <c r="C195" s="245">
        <v>765</v>
      </c>
      <c r="D195" s="246" t="s">
        <v>250</v>
      </c>
      <c r="E195" s="247">
        <v>13649022127</v>
      </c>
      <c r="F195" s="174"/>
      <c r="G195" s="174"/>
      <c r="H195" s="174">
        <v>1</v>
      </c>
      <c r="I195" s="188"/>
      <c r="J195" s="188">
        <v>2</v>
      </c>
      <c r="K195" s="188"/>
      <c r="L195" s="188"/>
      <c r="M195" s="189"/>
      <c r="N195" s="189">
        <v>2</v>
      </c>
      <c r="O195" s="190">
        <v>3</v>
      </c>
      <c r="P195" s="191"/>
      <c r="Q195" s="192"/>
      <c r="R195" s="193">
        <v>0</v>
      </c>
      <c r="S195" s="194"/>
      <c r="T195" s="194">
        <v>0</v>
      </c>
      <c r="U195" s="234">
        <v>8</v>
      </c>
      <c r="V195" s="235">
        <v>5</v>
      </c>
      <c r="W195" s="235">
        <v>13</v>
      </c>
      <c r="X195" s="235">
        <v>0</v>
      </c>
      <c r="Y195" s="235">
        <v>11</v>
      </c>
      <c r="Z195" s="236">
        <v>8</v>
      </c>
      <c r="AA195" s="228">
        <v>0</v>
      </c>
      <c r="AB195" s="227">
        <v>189</v>
      </c>
    </row>
    <row r="196" spans="1:28" ht="45">
      <c r="A196" s="183" t="s">
        <v>80</v>
      </c>
      <c r="B196" s="183" t="s">
        <v>361</v>
      </c>
      <c r="C196" s="245">
        <v>867</v>
      </c>
      <c r="D196" s="246" t="s">
        <v>95</v>
      </c>
      <c r="E196" s="247">
        <v>1611000000</v>
      </c>
      <c r="F196" s="174"/>
      <c r="G196" s="174"/>
      <c r="H196" s="174">
        <v>1</v>
      </c>
      <c r="I196" s="188"/>
      <c r="J196" s="188"/>
      <c r="K196" s="188"/>
      <c r="L196" s="188">
        <v>0</v>
      </c>
      <c r="M196" s="189"/>
      <c r="N196" s="189">
        <v>2</v>
      </c>
      <c r="O196" s="190">
        <v>3</v>
      </c>
      <c r="P196" s="191"/>
      <c r="Q196" s="192"/>
      <c r="R196" s="193">
        <v>0</v>
      </c>
      <c r="S196" s="194">
        <v>2</v>
      </c>
      <c r="T196" s="194"/>
      <c r="U196" s="234">
        <v>8</v>
      </c>
      <c r="V196" s="235">
        <v>1</v>
      </c>
      <c r="W196" s="235">
        <v>9</v>
      </c>
      <c r="X196" s="235">
        <v>0</v>
      </c>
      <c r="Y196" s="235">
        <v>9</v>
      </c>
      <c r="Z196" s="236">
        <v>8</v>
      </c>
      <c r="AA196" s="228">
        <v>0</v>
      </c>
      <c r="AB196" s="227">
        <v>190</v>
      </c>
    </row>
    <row r="197" spans="1:28" ht="36">
      <c r="A197" s="183" t="s">
        <v>467</v>
      </c>
      <c r="B197" s="183" t="s">
        <v>338</v>
      </c>
      <c r="C197" s="245">
        <v>7328</v>
      </c>
      <c r="D197" s="246" t="s">
        <v>191</v>
      </c>
      <c r="E197" s="247">
        <v>9449262070</v>
      </c>
      <c r="F197" s="174"/>
      <c r="G197" s="174"/>
      <c r="H197" s="174">
        <v>1</v>
      </c>
      <c r="I197" s="188"/>
      <c r="J197" s="188">
        <v>2</v>
      </c>
      <c r="K197" s="188"/>
      <c r="L197" s="188"/>
      <c r="M197" s="189"/>
      <c r="N197" s="189">
        <v>2</v>
      </c>
      <c r="O197" s="190">
        <v>3</v>
      </c>
      <c r="P197" s="191"/>
      <c r="Q197" s="192"/>
      <c r="R197" s="193">
        <v>0</v>
      </c>
      <c r="S197" s="194"/>
      <c r="T197" s="194">
        <v>0</v>
      </c>
      <c r="U197" s="234">
        <v>8</v>
      </c>
      <c r="V197" s="235">
        <v>0</v>
      </c>
      <c r="W197" s="235">
        <v>8</v>
      </c>
      <c r="X197" s="235">
        <v>0</v>
      </c>
      <c r="Y197" s="235">
        <v>8</v>
      </c>
      <c r="Z197" s="236">
        <v>8</v>
      </c>
      <c r="AA197" s="228">
        <v>0</v>
      </c>
      <c r="AB197" s="227">
        <v>191</v>
      </c>
    </row>
    <row r="198" spans="1:28" ht="54">
      <c r="A198" s="183" t="s">
        <v>257</v>
      </c>
      <c r="B198" s="183" t="s">
        <v>366</v>
      </c>
      <c r="C198" s="245">
        <v>792</v>
      </c>
      <c r="D198" s="246" t="s">
        <v>276</v>
      </c>
      <c r="E198" s="247">
        <v>14786374326</v>
      </c>
      <c r="F198" s="174"/>
      <c r="G198" s="174"/>
      <c r="H198" s="174">
        <v>1</v>
      </c>
      <c r="I198" s="188"/>
      <c r="J198" s="188">
        <v>2</v>
      </c>
      <c r="K198" s="188"/>
      <c r="L198" s="188"/>
      <c r="M198" s="189"/>
      <c r="N198" s="189">
        <v>2</v>
      </c>
      <c r="O198" s="190">
        <v>3</v>
      </c>
      <c r="P198" s="191"/>
      <c r="Q198" s="192"/>
      <c r="R198" s="193">
        <v>0</v>
      </c>
      <c r="S198" s="194"/>
      <c r="T198" s="194">
        <v>0</v>
      </c>
      <c r="U198" s="234">
        <v>8</v>
      </c>
      <c r="V198" s="235">
        <v>1</v>
      </c>
      <c r="W198" s="235">
        <v>9</v>
      </c>
      <c r="X198" s="235">
        <v>0</v>
      </c>
      <c r="Y198" s="235">
        <v>9</v>
      </c>
      <c r="Z198" s="236">
        <v>8</v>
      </c>
      <c r="AA198" s="228">
        <v>0</v>
      </c>
      <c r="AB198" s="227">
        <v>192</v>
      </c>
    </row>
    <row r="199" spans="1:28" ht="45">
      <c r="A199" s="183" t="s">
        <v>457</v>
      </c>
      <c r="B199" s="183" t="s">
        <v>367</v>
      </c>
      <c r="C199" s="245">
        <v>820</v>
      </c>
      <c r="D199" s="246" t="s">
        <v>303</v>
      </c>
      <c r="E199" s="247">
        <v>39633118767</v>
      </c>
      <c r="F199" s="174"/>
      <c r="G199" s="174"/>
      <c r="H199" s="174">
        <v>1</v>
      </c>
      <c r="I199" s="188"/>
      <c r="J199" s="188"/>
      <c r="K199" s="188">
        <v>1</v>
      </c>
      <c r="L199" s="188"/>
      <c r="M199" s="189">
        <v>3</v>
      </c>
      <c r="N199" s="189"/>
      <c r="O199" s="190">
        <v>3</v>
      </c>
      <c r="P199" s="191"/>
      <c r="Q199" s="192"/>
      <c r="R199" s="193">
        <v>0</v>
      </c>
      <c r="S199" s="194"/>
      <c r="T199" s="194">
        <v>0</v>
      </c>
      <c r="U199" s="234">
        <v>8</v>
      </c>
      <c r="V199" s="235">
        <v>1</v>
      </c>
      <c r="W199" s="235">
        <v>9</v>
      </c>
      <c r="X199" s="235">
        <v>0</v>
      </c>
      <c r="Y199" s="235">
        <v>9</v>
      </c>
      <c r="Z199" s="236">
        <v>8</v>
      </c>
      <c r="AA199" s="228">
        <v>0</v>
      </c>
      <c r="AB199" s="227">
        <v>193</v>
      </c>
    </row>
    <row r="200" spans="1:28" ht="56.25">
      <c r="A200" s="183" t="s">
        <v>469</v>
      </c>
      <c r="B200" s="183" t="s">
        <v>374</v>
      </c>
      <c r="C200" s="245">
        <v>925</v>
      </c>
      <c r="D200" s="246" t="s">
        <v>140</v>
      </c>
      <c r="E200" s="247">
        <v>38640000000</v>
      </c>
      <c r="F200" s="174"/>
      <c r="G200" s="174">
        <v>4</v>
      </c>
      <c r="H200" s="174"/>
      <c r="I200" s="188"/>
      <c r="J200" s="188"/>
      <c r="K200" s="188"/>
      <c r="L200" s="188">
        <v>0</v>
      </c>
      <c r="M200" s="189"/>
      <c r="N200" s="189">
        <v>2</v>
      </c>
      <c r="O200" s="190"/>
      <c r="P200" s="191"/>
      <c r="Q200" s="192"/>
      <c r="R200" s="193">
        <v>0</v>
      </c>
      <c r="S200" s="194">
        <v>2</v>
      </c>
      <c r="T200" s="194"/>
      <c r="U200" s="234">
        <v>8</v>
      </c>
      <c r="V200" s="235">
        <v>0</v>
      </c>
      <c r="W200" s="235">
        <v>8</v>
      </c>
      <c r="X200" s="235">
        <v>0</v>
      </c>
      <c r="Y200" s="235">
        <v>8</v>
      </c>
      <c r="Z200" s="236">
        <v>8</v>
      </c>
      <c r="AA200" s="228">
        <v>0</v>
      </c>
      <c r="AB200" s="227">
        <v>194</v>
      </c>
    </row>
    <row r="201" spans="1:28" ht="78.75">
      <c r="A201" s="183" t="s">
        <v>431</v>
      </c>
      <c r="B201" s="183" t="s">
        <v>353</v>
      </c>
      <c r="C201" s="245">
        <v>21</v>
      </c>
      <c r="D201" s="245" t="s">
        <v>432</v>
      </c>
      <c r="E201" s="252">
        <v>59857411880</v>
      </c>
      <c r="F201" s="174"/>
      <c r="G201" s="174"/>
      <c r="H201" s="174">
        <v>1</v>
      </c>
      <c r="I201" s="188"/>
      <c r="J201" s="188"/>
      <c r="K201" s="188">
        <v>1</v>
      </c>
      <c r="L201" s="188">
        <v>0</v>
      </c>
      <c r="M201" s="189"/>
      <c r="N201" s="189"/>
      <c r="O201" s="190">
        <v>3</v>
      </c>
      <c r="P201" s="191"/>
      <c r="Q201" s="192"/>
      <c r="R201" s="193">
        <v>0</v>
      </c>
      <c r="S201" s="194"/>
      <c r="T201" s="194">
        <v>0</v>
      </c>
      <c r="U201" s="234">
        <v>5</v>
      </c>
      <c r="V201" s="235">
        <v>5</v>
      </c>
      <c r="W201" s="235">
        <v>10</v>
      </c>
      <c r="X201" s="235">
        <v>1</v>
      </c>
      <c r="Y201" s="235">
        <v>8</v>
      </c>
      <c r="Z201" s="236">
        <v>8</v>
      </c>
      <c r="AA201" s="228">
        <v>3</v>
      </c>
      <c r="AB201" s="227">
        <v>195</v>
      </c>
    </row>
    <row r="202" spans="1:28" ht="78.75">
      <c r="A202" s="183" t="s">
        <v>431</v>
      </c>
      <c r="B202" s="183" t="s">
        <v>353</v>
      </c>
      <c r="C202" s="245">
        <v>22</v>
      </c>
      <c r="D202" s="249" t="s">
        <v>433</v>
      </c>
      <c r="E202" s="250">
        <v>78386093794</v>
      </c>
      <c r="F202" s="174"/>
      <c r="G202" s="174"/>
      <c r="H202" s="174">
        <v>1</v>
      </c>
      <c r="I202" s="188"/>
      <c r="J202" s="188"/>
      <c r="K202" s="188">
        <v>1</v>
      </c>
      <c r="L202" s="188"/>
      <c r="M202" s="189"/>
      <c r="N202" s="189"/>
      <c r="O202" s="190">
        <v>3</v>
      </c>
      <c r="P202" s="191"/>
      <c r="Q202" s="192"/>
      <c r="R202" s="193">
        <v>0</v>
      </c>
      <c r="S202" s="194"/>
      <c r="T202" s="194">
        <v>0</v>
      </c>
      <c r="U202" s="234">
        <v>5</v>
      </c>
      <c r="V202" s="235">
        <v>5</v>
      </c>
      <c r="W202" s="235">
        <v>10</v>
      </c>
      <c r="X202" s="235">
        <v>1</v>
      </c>
      <c r="Y202" s="235">
        <v>8</v>
      </c>
      <c r="Z202" s="236">
        <v>8</v>
      </c>
      <c r="AA202" s="228">
        <v>3</v>
      </c>
      <c r="AB202" s="227">
        <v>196</v>
      </c>
    </row>
    <row r="203" spans="1:28" ht="33.75">
      <c r="A203" s="183" t="s">
        <v>467</v>
      </c>
      <c r="B203" s="183" t="s">
        <v>338</v>
      </c>
      <c r="C203" s="245">
        <v>471</v>
      </c>
      <c r="D203" s="246" t="s">
        <v>28</v>
      </c>
      <c r="E203" s="247">
        <v>6727605107</v>
      </c>
      <c r="F203" s="174"/>
      <c r="G203" s="174"/>
      <c r="H203" s="174">
        <v>1</v>
      </c>
      <c r="I203" s="188"/>
      <c r="J203" s="188"/>
      <c r="K203" s="188">
        <v>1</v>
      </c>
      <c r="L203" s="188"/>
      <c r="M203" s="189">
        <v>3</v>
      </c>
      <c r="N203" s="189"/>
      <c r="O203" s="190">
        <v>3</v>
      </c>
      <c r="P203" s="191"/>
      <c r="Q203" s="192"/>
      <c r="R203" s="193">
        <v>0</v>
      </c>
      <c r="S203" s="194"/>
      <c r="T203" s="194">
        <v>0</v>
      </c>
      <c r="U203" s="234">
        <v>8</v>
      </c>
      <c r="V203" s="235">
        <v>0</v>
      </c>
      <c r="W203" s="235">
        <v>8</v>
      </c>
      <c r="X203" s="235">
        <v>0</v>
      </c>
      <c r="Y203" s="235">
        <v>8</v>
      </c>
      <c r="Z203" s="236">
        <v>8</v>
      </c>
      <c r="AA203" s="228">
        <v>0</v>
      </c>
      <c r="AB203" s="227">
        <v>197</v>
      </c>
    </row>
    <row r="204" spans="1:28" ht="22.5">
      <c r="A204" s="183" t="s">
        <v>477</v>
      </c>
      <c r="B204" s="183" t="s">
        <v>368</v>
      </c>
      <c r="C204" s="245">
        <v>485</v>
      </c>
      <c r="D204" s="246" t="s">
        <v>33</v>
      </c>
      <c r="E204" s="247">
        <v>7107805150</v>
      </c>
      <c r="F204" s="174"/>
      <c r="G204" s="174"/>
      <c r="H204" s="174">
        <v>1</v>
      </c>
      <c r="I204" s="188"/>
      <c r="J204" s="188"/>
      <c r="K204" s="188">
        <v>1</v>
      </c>
      <c r="L204" s="188"/>
      <c r="M204" s="189">
        <v>3</v>
      </c>
      <c r="N204" s="189"/>
      <c r="O204" s="190">
        <v>3</v>
      </c>
      <c r="P204" s="191"/>
      <c r="Q204" s="192"/>
      <c r="R204" s="193">
        <v>0</v>
      </c>
      <c r="S204" s="194"/>
      <c r="T204" s="194">
        <v>0</v>
      </c>
      <c r="U204" s="234">
        <v>8</v>
      </c>
      <c r="V204" s="235">
        <v>1</v>
      </c>
      <c r="W204" s="235">
        <v>9</v>
      </c>
      <c r="X204" s="235">
        <v>0</v>
      </c>
      <c r="Y204" s="235">
        <v>9</v>
      </c>
      <c r="Z204" s="236">
        <v>8</v>
      </c>
      <c r="AA204" s="228">
        <v>0</v>
      </c>
      <c r="AB204" s="227">
        <v>198</v>
      </c>
    </row>
    <row r="205" spans="1:28" ht="36">
      <c r="A205" s="183" t="s">
        <v>70</v>
      </c>
      <c r="B205" s="183" t="s">
        <v>381</v>
      </c>
      <c r="C205" s="245">
        <v>698</v>
      </c>
      <c r="D205" s="246" t="s">
        <v>71</v>
      </c>
      <c r="E205" s="247">
        <v>2811387323</v>
      </c>
      <c r="F205" s="174"/>
      <c r="G205" s="174"/>
      <c r="H205" s="174">
        <v>1</v>
      </c>
      <c r="I205" s="188"/>
      <c r="J205" s="188"/>
      <c r="K205" s="188">
        <v>1</v>
      </c>
      <c r="L205" s="188"/>
      <c r="M205" s="189">
        <v>3</v>
      </c>
      <c r="N205" s="189"/>
      <c r="O205" s="190">
        <v>3</v>
      </c>
      <c r="P205" s="191"/>
      <c r="Q205" s="192"/>
      <c r="R205" s="193">
        <v>0</v>
      </c>
      <c r="S205" s="194"/>
      <c r="T205" s="194">
        <v>0</v>
      </c>
      <c r="U205" s="234">
        <v>8</v>
      </c>
      <c r="V205" s="235">
        <v>0</v>
      </c>
      <c r="W205" s="235">
        <v>8</v>
      </c>
      <c r="X205" s="235">
        <v>0</v>
      </c>
      <c r="Y205" s="235">
        <v>8</v>
      </c>
      <c r="Z205" s="236">
        <v>8</v>
      </c>
      <c r="AA205" s="228">
        <v>0</v>
      </c>
      <c r="AB205" s="227">
        <v>199</v>
      </c>
    </row>
    <row r="206" spans="1:28" ht="36">
      <c r="A206" s="183" t="s">
        <v>70</v>
      </c>
      <c r="B206" s="183" t="s">
        <v>381</v>
      </c>
      <c r="C206" s="245">
        <v>700</v>
      </c>
      <c r="D206" s="246" t="s">
        <v>73</v>
      </c>
      <c r="E206" s="247">
        <v>1092979000</v>
      </c>
      <c r="F206" s="174"/>
      <c r="G206" s="174"/>
      <c r="H206" s="174">
        <v>1</v>
      </c>
      <c r="I206" s="188"/>
      <c r="J206" s="188"/>
      <c r="K206" s="188">
        <v>1</v>
      </c>
      <c r="L206" s="188"/>
      <c r="M206" s="189">
        <v>3</v>
      </c>
      <c r="N206" s="189"/>
      <c r="O206" s="190">
        <v>3</v>
      </c>
      <c r="P206" s="191"/>
      <c r="Q206" s="192"/>
      <c r="R206" s="193">
        <v>0</v>
      </c>
      <c r="S206" s="194"/>
      <c r="T206" s="194">
        <v>0</v>
      </c>
      <c r="U206" s="234">
        <v>8</v>
      </c>
      <c r="V206" s="235">
        <v>0</v>
      </c>
      <c r="W206" s="235">
        <v>8</v>
      </c>
      <c r="X206" s="235">
        <v>0</v>
      </c>
      <c r="Y206" s="235">
        <v>8</v>
      </c>
      <c r="Z206" s="236">
        <v>8</v>
      </c>
      <c r="AA206" s="228">
        <v>0</v>
      </c>
      <c r="AB206" s="227">
        <v>200</v>
      </c>
    </row>
    <row r="207" spans="1:28" ht="36">
      <c r="A207" s="183" t="s">
        <v>70</v>
      </c>
      <c r="B207" s="183" t="s">
        <v>381</v>
      </c>
      <c r="C207" s="245">
        <v>704</v>
      </c>
      <c r="D207" s="246" t="s">
        <v>78</v>
      </c>
      <c r="E207" s="247">
        <v>1095330000</v>
      </c>
      <c r="F207" s="174"/>
      <c r="G207" s="174"/>
      <c r="H207" s="174">
        <v>1</v>
      </c>
      <c r="I207" s="188"/>
      <c r="J207" s="188"/>
      <c r="K207" s="188">
        <v>1</v>
      </c>
      <c r="L207" s="188"/>
      <c r="M207" s="189">
        <v>3</v>
      </c>
      <c r="N207" s="189"/>
      <c r="O207" s="190">
        <v>3</v>
      </c>
      <c r="P207" s="191"/>
      <c r="Q207" s="192"/>
      <c r="R207" s="193">
        <v>0</v>
      </c>
      <c r="S207" s="194"/>
      <c r="T207" s="194">
        <v>0</v>
      </c>
      <c r="U207" s="234">
        <v>8</v>
      </c>
      <c r="V207" s="235">
        <v>0</v>
      </c>
      <c r="W207" s="235">
        <v>8</v>
      </c>
      <c r="X207" s="235">
        <v>0</v>
      </c>
      <c r="Y207" s="235">
        <v>8</v>
      </c>
      <c r="Z207" s="236">
        <v>8</v>
      </c>
      <c r="AA207" s="228">
        <v>0</v>
      </c>
      <c r="AB207" s="227">
        <v>201</v>
      </c>
    </row>
    <row r="208" spans="1:28" ht="45">
      <c r="A208" s="183" t="s">
        <v>215</v>
      </c>
      <c r="B208" s="183" t="s">
        <v>359</v>
      </c>
      <c r="C208" s="245">
        <v>793</v>
      </c>
      <c r="D208" s="246" t="s">
        <v>277</v>
      </c>
      <c r="E208" s="247">
        <v>8307930200</v>
      </c>
      <c r="F208" s="174"/>
      <c r="G208" s="174"/>
      <c r="H208" s="174">
        <v>1</v>
      </c>
      <c r="I208" s="188"/>
      <c r="J208" s="188"/>
      <c r="K208" s="188">
        <v>1</v>
      </c>
      <c r="L208" s="188"/>
      <c r="M208" s="189">
        <v>3</v>
      </c>
      <c r="N208" s="189"/>
      <c r="O208" s="190">
        <v>3</v>
      </c>
      <c r="P208" s="191"/>
      <c r="Q208" s="192"/>
      <c r="R208" s="193">
        <v>0</v>
      </c>
      <c r="S208" s="194"/>
      <c r="T208" s="194">
        <v>0</v>
      </c>
      <c r="U208" s="234">
        <v>8</v>
      </c>
      <c r="V208" s="235">
        <v>0</v>
      </c>
      <c r="W208" s="235">
        <v>8</v>
      </c>
      <c r="X208" s="235">
        <v>0</v>
      </c>
      <c r="Y208" s="235">
        <v>8</v>
      </c>
      <c r="Z208" s="236">
        <v>8</v>
      </c>
      <c r="AA208" s="228">
        <v>0</v>
      </c>
      <c r="AB208" s="227">
        <v>202</v>
      </c>
    </row>
    <row r="209" spans="1:28" ht="81">
      <c r="A209" s="183" t="s">
        <v>215</v>
      </c>
      <c r="B209" s="183" t="s">
        <v>359</v>
      </c>
      <c r="C209" s="245">
        <v>812</v>
      </c>
      <c r="D209" s="246" t="s">
        <v>296</v>
      </c>
      <c r="E209" s="247">
        <v>14027508000</v>
      </c>
      <c r="F209" s="174"/>
      <c r="G209" s="174"/>
      <c r="H209" s="174">
        <v>1</v>
      </c>
      <c r="I209" s="188"/>
      <c r="J209" s="188"/>
      <c r="K209" s="188">
        <v>1</v>
      </c>
      <c r="L209" s="188"/>
      <c r="M209" s="189">
        <v>3</v>
      </c>
      <c r="N209" s="189"/>
      <c r="O209" s="190">
        <v>3</v>
      </c>
      <c r="P209" s="191"/>
      <c r="Q209" s="192"/>
      <c r="R209" s="193">
        <v>0</v>
      </c>
      <c r="S209" s="194"/>
      <c r="T209" s="194">
        <v>0</v>
      </c>
      <c r="U209" s="234">
        <v>8</v>
      </c>
      <c r="V209" s="235">
        <v>0</v>
      </c>
      <c r="W209" s="235">
        <v>8</v>
      </c>
      <c r="X209" s="235">
        <v>0</v>
      </c>
      <c r="Y209" s="235">
        <v>8</v>
      </c>
      <c r="Z209" s="236">
        <v>8</v>
      </c>
      <c r="AA209" s="228">
        <v>0</v>
      </c>
      <c r="AB209" s="227">
        <v>203</v>
      </c>
    </row>
    <row r="210" spans="1:28" ht="45">
      <c r="A210" s="183" t="s">
        <v>479</v>
      </c>
      <c r="B210" s="183" t="s">
        <v>379</v>
      </c>
      <c r="C210" s="245">
        <v>830</v>
      </c>
      <c r="D210" s="246" t="s">
        <v>313</v>
      </c>
      <c r="E210" s="247">
        <v>23782806666</v>
      </c>
      <c r="F210" s="174">
        <v>6</v>
      </c>
      <c r="G210" s="174"/>
      <c r="H210" s="174"/>
      <c r="I210" s="188"/>
      <c r="J210" s="188"/>
      <c r="K210" s="188"/>
      <c r="L210" s="188">
        <v>0</v>
      </c>
      <c r="M210" s="189"/>
      <c r="N210" s="189">
        <v>2</v>
      </c>
      <c r="O210" s="190"/>
      <c r="P210" s="191"/>
      <c r="Q210" s="192"/>
      <c r="R210" s="193">
        <v>0</v>
      </c>
      <c r="S210" s="194"/>
      <c r="T210" s="194">
        <v>0</v>
      </c>
      <c r="U210" s="234">
        <v>8</v>
      </c>
      <c r="V210" s="235">
        <v>0</v>
      </c>
      <c r="W210" s="235">
        <v>8</v>
      </c>
      <c r="X210" s="235">
        <v>0</v>
      </c>
      <c r="Y210" s="235">
        <v>8</v>
      </c>
      <c r="Z210" s="236">
        <v>8</v>
      </c>
      <c r="AA210" s="228">
        <v>0</v>
      </c>
      <c r="AB210" s="227">
        <v>204</v>
      </c>
    </row>
    <row r="211" spans="1:28" ht="67.5">
      <c r="A211" s="183" t="s">
        <v>97</v>
      </c>
      <c r="B211" s="183" t="s">
        <v>346</v>
      </c>
      <c r="C211" s="245">
        <v>877</v>
      </c>
      <c r="D211" s="246" t="s">
        <v>106</v>
      </c>
      <c r="E211" s="247">
        <v>37416765321</v>
      </c>
      <c r="F211" s="174"/>
      <c r="G211" s="174"/>
      <c r="H211" s="174">
        <v>1</v>
      </c>
      <c r="I211" s="188"/>
      <c r="J211" s="188"/>
      <c r="K211" s="188">
        <v>1</v>
      </c>
      <c r="L211" s="188"/>
      <c r="M211" s="189">
        <v>3</v>
      </c>
      <c r="N211" s="189"/>
      <c r="O211" s="190">
        <v>3</v>
      </c>
      <c r="P211" s="191"/>
      <c r="Q211" s="192"/>
      <c r="R211" s="193">
        <v>0</v>
      </c>
      <c r="S211" s="194"/>
      <c r="T211" s="194">
        <v>0</v>
      </c>
      <c r="U211" s="234">
        <v>8</v>
      </c>
      <c r="V211" s="235">
        <v>5</v>
      </c>
      <c r="W211" s="235">
        <v>13</v>
      </c>
      <c r="X211" s="235">
        <v>0</v>
      </c>
      <c r="Y211" s="235">
        <v>11</v>
      </c>
      <c r="Z211" s="236">
        <v>8</v>
      </c>
      <c r="AA211" s="228">
        <v>0</v>
      </c>
      <c r="AB211" s="227">
        <v>205</v>
      </c>
    </row>
    <row r="212" spans="1:28" ht="67.5">
      <c r="A212" s="183" t="s">
        <v>97</v>
      </c>
      <c r="B212" s="183" t="s">
        <v>346</v>
      </c>
      <c r="C212" s="245">
        <v>879</v>
      </c>
      <c r="D212" s="246" t="s">
        <v>108</v>
      </c>
      <c r="E212" s="247">
        <v>559076000</v>
      </c>
      <c r="F212" s="174"/>
      <c r="G212" s="174"/>
      <c r="H212" s="174">
        <v>1</v>
      </c>
      <c r="I212" s="188"/>
      <c r="J212" s="188"/>
      <c r="K212" s="188">
        <v>1</v>
      </c>
      <c r="L212" s="188"/>
      <c r="M212" s="189">
        <v>3</v>
      </c>
      <c r="N212" s="189"/>
      <c r="O212" s="190">
        <v>3</v>
      </c>
      <c r="P212" s="191"/>
      <c r="Q212" s="192"/>
      <c r="R212" s="193">
        <v>0</v>
      </c>
      <c r="S212" s="194"/>
      <c r="T212" s="194">
        <v>0</v>
      </c>
      <c r="U212" s="234">
        <v>8</v>
      </c>
      <c r="V212" s="235">
        <v>5</v>
      </c>
      <c r="W212" s="235">
        <v>13</v>
      </c>
      <c r="X212" s="235">
        <v>0</v>
      </c>
      <c r="Y212" s="235">
        <v>11</v>
      </c>
      <c r="Z212" s="236">
        <v>8</v>
      </c>
      <c r="AA212" s="228">
        <v>0</v>
      </c>
      <c r="AB212" s="227">
        <v>206</v>
      </c>
    </row>
    <row r="213" spans="1:28" ht="67.5">
      <c r="A213" s="183" t="s">
        <v>97</v>
      </c>
      <c r="B213" s="183" t="s">
        <v>346</v>
      </c>
      <c r="C213" s="245">
        <v>886</v>
      </c>
      <c r="D213" s="246" t="s">
        <v>115</v>
      </c>
      <c r="E213" s="247">
        <v>28768324229</v>
      </c>
      <c r="F213" s="174"/>
      <c r="G213" s="174"/>
      <c r="H213" s="174">
        <v>1</v>
      </c>
      <c r="I213" s="188"/>
      <c r="J213" s="188"/>
      <c r="K213" s="188">
        <v>1</v>
      </c>
      <c r="L213" s="188"/>
      <c r="M213" s="189">
        <v>3</v>
      </c>
      <c r="N213" s="189"/>
      <c r="O213" s="190">
        <v>3</v>
      </c>
      <c r="P213" s="191"/>
      <c r="Q213" s="192"/>
      <c r="R213" s="193">
        <v>0</v>
      </c>
      <c r="S213" s="194"/>
      <c r="T213" s="194">
        <v>0</v>
      </c>
      <c r="U213" s="234">
        <v>8</v>
      </c>
      <c r="V213" s="235">
        <v>5</v>
      </c>
      <c r="W213" s="235">
        <v>13</v>
      </c>
      <c r="X213" s="235">
        <v>0</v>
      </c>
      <c r="Y213" s="235">
        <v>11</v>
      </c>
      <c r="Z213" s="236">
        <v>8</v>
      </c>
      <c r="AA213" s="228">
        <v>0</v>
      </c>
      <c r="AB213" s="227">
        <v>207</v>
      </c>
    </row>
    <row r="214" spans="1:28" ht="72">
      <c r="A214" s="183" t="s">
        <v>431</v>
      </c>
      <c r="B214" s="183" t="s">
        <v>353</v>
      </c>
      <c r="C214" s="245">
        <v>52</v>
      </c>
      <c r="D214" s="246" t="s">
        <v>441</v>
      </c>
      <c r="E214" s="247">
        <v>88198664336</v>
      </c>
      <c r="F214" s="174"/>
      <c r="G214" s="174"/>
      <c r="H214" s="174">
        <v>1</v>
      </c>
      <c r="I214" s="188"/>
      <c r="J214" s="188"/>
      <c r="K214" s="188">
        <v>1</v>
      </c>
      <c r="L214" s="188"/>
      <c r="M214" s="189"/>
      <c r="N214" s="189"/>
      <c r="O214" s="199">
        <v>3</v>
      </c>
      <c r="P214" s="191"/>
      <c r="Q214" s="192"/>
      <c r="R214" s="193">
        <v>0</v>
      </c>
      <c r="S214" s="194"/>
      <c r="T214" s="194">
        <v>0</v>
      </c>
      <c r="U214" s="234">
        <v>5</v>
      </c>
      <c r="V214" s="235">
        <v>5</v>
      </c>
      <c r="W214" s="235">
        <v>10</v>
      </c>
      <c r="X214" s="235">
        <v>1</v>
      </c>
      <c r="Y214" s="235">
        <v>8</v>
      </c>
      <c r="Z214" s="236">
        <v>8</v>
      </c>
      <c r="AA214" s="228">
        <v>3</v>
      </c>
      <c r="AB214" s="227">
        <v>208</v>
      </c>
    </row>
    <row r="215" spans="1:28" ht="81">
      <c r="A215" s="183" t="s">
        <v>477</v>
      </c>
      <c r="B215" s="183" t="s">
        <v>368</v>
      </c>
      <c r="C215" s="245">
        <v>272</v>
      </c>
      <c r="D215" s="246" t="s">
        <v>478</v>
      </c>
      <c r="E215" s="247">
        <v>3020133000</v>
      </c>
      <c r="F215" s="174"/>
      <c r="G215" s="174"/>
      <c r="H215" s="174">
        <v>1</v>
      </c>
      <c r="I215" s="188"/>
      <c r="J215" s="188">
        <v>2</v>
      </c>
      <c r="K215" s="188"/>
      <c r="L215" s="188"/>
      <c r="M215" s="189"/>
      <c r="N215" s="189">
        <v>2</v>
      </c>
      <c r="O215" s="190">
        <v>3</v>
      </c>
      <c r="P215" s="191"/>
      <c r="Q215" s="192"/>
      <c r="R215" s="193">
        <v>0</v>
      </c>
      <c r="S215" s="194"/>
      <c r="T215" s="194">
        <v>0</v>
      </c>
      <c r="U215" s="234">
        <v>8</v>
      </c>
      <c r="V215" s="235">
        <v>1</v>
      </c>
      <c r="W215" s="235">
        <v>9</v>
      </c>
      <c r="X215" s="235">
        <v>0</v>
      </c>
      <c r="Y215" s="235">
        <v>9</v>
      </c>
      <c r="Z215" s="236">
        <v>8</v>
      </c>
      <c r="AA215" s="228">
        <v>0</v>
      </c>
      <c r="AB215" s="227">
        <v>209</v>
      </c>
    </row>
    <row r="216" spans="1:28" ht="45">
      <c r="A216" s="183" t="s">
        <v>15</v>
      </c>
      <c r="B216" s="183" t="s">
        <v>355</v>
      </c>
      <c r="C216" s="245">
        <v>800</v>
      </c>
      <c r="D216" s="246" t="s">
        <v>284</v>
      </c>
      <c r="E216" s="247">
        <v>3022082227</v>
      </c>
      <c r="F216" s="174"/>
      <c r="G216" s="174"/>
      <c r="H216" s="174">
        <v>1</v>
      </c>
      <c r="I216" s="188"/>
      <c r="J216" s="188"/>
      <c r="K216" s="188">
        <v>1</v>
      </c>
      <c r="L216" s="188"/>
      <c r="M216" s="189">
        <v>3</v>
      </c>
      <c r="N216" s="189"/>
      <c r="O216" s="190">
        <v>3</v>
      </c>
      <c r="P216" s="191"/>
      <c r="Q216" s="192"/>
      <c r="R216" s="193">
        <v>0</v>
      </c>
      <c r="S216" s="194"/>
      <c r="T216" s="194">
        <v>0</v>
      </c>
      <c r="U216" s="234">
        <v>8</v>
      </c>
      <c r="V216" s="235">
        <v>5</v>
      </c>
      <c r="W216" s="235">
        <v>13</v>
      </c>
      <c r="X216" s="235">
        <v>0</v>
      </c>
      <c r="Y216" s="235">
        <v>11</v>
      </c>
      <c r="Z216" s="236">
        <v>8</v>
      </c>
      <c r="AA216" s="228">
        <v>0</v>
      </c>
      <c r="AB216" s="227">
        <v>210</v>
      </c>
    </row>
    <row r="217" spans="1:28" ht="81">
      <c r="A217" s="183" t="s">
        <v>457</v>
      </c>
      <c r="B217" s="183" t="s">
        <v>367</v>
      </c>
      <c r="C217" s="245">
        <v>811</v>
      </c>
      <c r="D217" s="246" t="s">
        <v>295</v>
      </c>
      <c r="E217" s="247">
        <v>23687557551</v>
      </c>
      <c r="F217" s="174"/>
      <c r="G217" s="174"/>
      <c r="H217" s="174">
        <v>1</v>
      </c>
      <c r="I217" s="188"/>
      <c r="J217" s="188">
        <v>2</v>
      </c>
      <c r="K217" s="188"/>
      <c r="L217" s="188"/>
      <c r="M217" s="189"/>
      <c r="N217" s="189">
        <v>2</v>
      </c>
      <c r="O217" s="190">
        <v>3</v>
      </c>
      <c r="P217" s="191"/>
      <c r="Q217" s="192"/>
      <c r="R217" s="193">
        <v>0</v>
      </c>
      <c r="S217" s="194"/>
      <c r="T217" s="194">
        <v>0</v>
      </c>
      <c r="U217" s="234">
        <v>8</v>
      </c>
      <c r="V217" s="235">
        <v>1</v>
      </c>
      <c r="W217" s="235">
        <v>9</v>
      </c>
      <c r="X217" s="235">
        <v>0</v>
      </c>
      <c r="Y217" s="235">
        <v>9</v>
      </c>
      <c r="Z217" s="236">
        <v>8</v>
      </c>
      <c r="AA217" s="228">
        <v>0</v>
      </c>
      <c r="AB217" s="227">
        <v>211</v>
      </c>
    </row>
    <row r="218" spans="1:28" ht="33.75">
      <c r="A218" s="183" t="s">
        <v>257</v>
      </c>
      <c r="B218" s="183" t="s">
        <v>366</v>
      </c>
      <c r="C218" s="245">
        <v>787</v>
      </c>
      <c r="D218" s="246" t="s">
        <v>271</v>
      </c>
      <c r="E218" s="247">
        <v>403500000</v>
      </c>
      <c r="F218" s="174"/>
      <c r="G218" s="174"/>
      <c r="H218" s="174">
        <v>1</v>
      </c>
      <c r="I218" s="188"/>
      <c r="J218" s="188">
        <v>2</v>
      </c>
      <c r="K218" s="188"/>
      <c r="L218" s="188"/>
      <c r="M218" s="189"/>
      <c r="N218" s="189">
        <v>2</v>
      </c>
      <c r="O218" s="190">
        <v>3</v>
      </c>
      <c r="P218" s="191"/>
      <c r="Q218" s="192"/>
      <c r="R218" s="193">
        <v>0</v>
      </c>
      <c r="S218" s="194"/>
      <c r="T218" s="194">
        <v>0</v>
      </c>
      <c r="U218" s="234">
        <v>8</v>
      </c>
      <c r="V218" s="235">
        <v>1</v>
      </c>
      <c r="W218" s="235">
        <v>9</v>
      </c>
      <c r="X218" s="235">
        <v>0</v>
      </c>
      <c r="Y218" s="235">
        <v>9</v>
      </c>
      <c r="Z218" s="236">
        <v>8</v>
      </c>
      <c r="AA218" s="228">
        <v>0</v>
      </c>
      <c r="AB218" s="227">
        <v>212</v>
      </c>
    </row>
    <row r="219" spans="1:28" ht="54">
      <c r="A219" s="183" t="s">
        <v>481</v>
      </c>
      <c r="B219" s="183" t="s">
        <v>385</v>
      </c>
      <c r="C219" s="245">
        <v>796</v>
      </c>
      <c r="D219" s="246" t="s">
        <v>280</v>
      </c>
      <c r="E219" s="247">
        <v>601583005</v>
      </c>
      <c r="F219" s="174"/>
      <c r="G219" s="174"/>
      <c r="H219" s="174">
        <v>1</v>
      </c>
      <c r="I219" s="188"/>
      <c r="J219" s="188">
        <v>2</v>
      </c>
      <c r="K219" s="188"/>
      <c r="L219" s="188"/>
      <c r="M219" s="189"/>
      <c r="N219" s="189">
        <v>2</v>
      </c>
      <c r="O219" s="190">
        <v>3</v>
      </c>
      <c r="P219" s="191"/>
      <c r="Q219" s="192"/>
      <c r="R219" s="193">
        <v>0</v>
      </c>
      <c r="S219" s="194"/>
      <c r="T219" s="194">
        <v>0</v>
      </c>
      <c r="U219" s="234">
        <v>8</v>
      </c>
      <c r="V219" s="235">
        <v>0</v>
      </c>
      <c r="W219" s="235">
        <v>8</v>
      </c>
      <c r="X219" s="235">
        <v>0</v>
      </c>
      <c r="Y219" s="235">
        <v>8</v>
      </c>
      <c r="Z219" s="236">
        <v>8</v>
      </c>
      <c r="AA219" s="228">
        <v>0</v>
      </c>
      <c r="AB219" s="227">
        <v>213</v>
      </c>
    </row>
    <row r="220" spans="1:28" ht="72">
      <c r="A220" s="183" t="s">
        <v>333</v>
      </c>
      <c r="B220" s="183" t="s">
        <v>376</v>
      </c>
      <c r="C220" s="245">
        <v>864</v>
      </c>
      <c r="D220" s="246" t="s">
        <v>92</v>
      </c>
      <c r="E220" s="247">
        <v>23444000000</v>
      </c>
      <c r="F220" s="174"/>
      <c r="G220" s="174">
        <v>4</v>
      </c>
      <c r="H220" s="174"/>
      <c r="I220" s="188"/>
      <c r="J220" s="188"/>
      <c r="K220" s="188">
        <v>1</v>
      </c>
      <c r="L220" s="188"/>
      <c r="M220" s="189">
        <v>3</v>
      </c>
      <c r="N220" s="189"/>
      <c r="O220" s="190"/>
      <c r="P220" s="191"/>
      <c r="Q220" s="192"/>
      <c r="R220" s="193">
        <v>0</v>
      </c>
      <c r="S220" s="194"/>
      <c r="T220" s="194">
        <v>0</v>
      </c>
      <c r="U220" s="234">
        <v>8</v>
      </c>
      <c r="V220" s="235">
        <v>0</v>
      </c>
      <c r="W220" s="235">
        <v>8</v>
      </c>
      <c r="X220" s="235">
        <v>0</v>
      </c>
      <c r="Y220" s="235">
        <v>8</v>
      </c>
      <c r="Z220" s="236">
        <v>8</v>
      </c>
      <c r="AA220" s="228">
        <v>0</v>
      </c>
      <c r="AB220" s="227">
        <v>214</v>
      </c>
    </row>
    <row r="221" spans="1:28" ht="56.25">
      <c r="A221" s="183" t="s">
        <v>465</v>
      </c>
      <c r="B221" s="183" t="s">
        <v>372</v>
      </c>
      <c r="C221" s="245">
        <v>7243</v>
      </c>
      <c r="D221" s="246" t="s">
        <v>187</v>
      </c>
      <c r="E221" s="247">
        <v>4262388861</v>
      </c>
      <c r="F221" s="174"/>
      <c r="G221" s="174"/>
      <c r="H221" s="174">
        <v>1</v>
      </c>
      <c r="I221" s="188">
        <v>0</v>
      </c>
      <c r="J221" s="188"/>
      <c r="K221" s="188">
        <v>1</v>
      </c>
      <c r="L221" s="188"/>
      <c r="M221" s="189"/>
      <c r="N221" s="189">
        <v>2</v>
      </c>
      <c r="O221" s="190">
        <v>3</v>
      </c>
      <c r="P221" s="191"/>
      <c r="Q221" s="192">
        <v>0</v>
      </c>
      <c r="R221" s="193">
        <v>0</v>
      </c>
      <c r="S221" s="194">
        <v>0</v>
      </c>
      <c r="T221" s="194"/>
      <c r="U221" s="234">
        <v>7</v>
      </c>
      <c r="V221" s="235">
        <v>0</v>
      </c>
      <c r="W221" s="235">
        <v>7</v>
      </c>
      <c r="X221" s="235">
        <v>0</v>
      </c>
      <c r="Y221" s="235">
        <v>7</v>
      </c>
      <c r="Z221" s="236">
        <v>7</v>
      </c>
      <c r="AA221" s="228">
        <v>0</v>
      </c>
      <c r="AB221" s="227">
        <v>215</v>
      </c>
    </row>
    <row r="222" spans="1:28" ht="45">
      <c r="A222" s="183" t="s">
        <v>15</v>
      </c>
      <c r="B222" s="183" t="s">
        <v>355</v>
      </c>
      <c r="C222" s="245">
        <v>417</v>
      </c>
      <c r="D222" s="246" t="s">
        <v>16</v>
      </c>
      <c r="E222" s="247">
        <v>29932379997</v>
      </c>
      <c r="F222" s="174"/>
      <c r="G222" s="174"/>
      <c r="H222" s="174">
        <v>1</v>
      </c>
      <c r="I222" s="188"/>
      <c r="J222" s="188"/>
      <c r="K222" s="188"/>
      <c r="L222" s="188">
        <v>0</v>
      </c>
      <c r="M222" s="189">
        <v>3</v>
      </c>
      <c r="N222" s="189"/>
      <c r="O222" s="190">
        <v>3</v>
      </c>
      <c r="P222" s="191"/>
      <c r="Q222" s="192"/>
      <c r="R222" s="193">
        <v>0</v>
      </c>
      <c r="S222" s="194"/>
      <c r="T222" s="194">
        <v>0</v>
      </c>
      <c r="U222" s="234">
        <v>7</v>
      </c>
      <c r="V222" s="235">
        <v>5</v>
      </c>
      <c r="W222" s="235">
        <v>12</v>
      </c>
      <c r="X222" s="235">
        <v>0</v>
      </c>
      <c r="Y222" s="235">
        <v>10</v>
      </c>
      <c r="Z222" s="236">
        <v>7</v>
      </c>
      <c r="AA222" s="228">
        <v>0</v>
      </c>
      <c r="AB222" s="227">
        <v>216</v>
      </c>
    </row>
    <row r="223" spans="1:28" ht="33.75">
      <c r="A223" s="183" t="s">
        <v>15</v>
      </c>
      <c r="B223" s="183" t="s">
        <v>355</v>
      </c>
      <c r="C223" s="245">
        <v>801</v>
      </c>
      <c r="D223" s="246" t="s">
        <v>285</v>
      </c>
      <c r="E223" s="247">
        <v>9308335772</v>
      </c>
      <c r="F223" s="174"/>
      <c r="G223" s="174"/>
      <c r="H223" s="174">
        <v>1</v>
      </c>
      <c r="I223" s="188"/>
      <c r="J223" s="188"/>
      <c r="K223" s="188"/>
      <c r="L223" s="188">
        <v>0</v>
      </c>
      <c r="M223" s="189">
        <v>3</v>
      </c>
      <c r="N223" s="189"/>
      <c r="O223" s="190">
        <v>3</v>
      </c>
      <c r="P223" s="191"/>
      <c r="Q223" s="192"/>
      <c r="R223" s="193">
        <v>0</v>
      </c>
      <c r="S223" s="194"/>
      <c r="T223" s="194">
        <v>0</v>
      </c>
      <c r="U223" s="234">
        <v>7</v>
      </c>
      <c r="V223" s="235">
        <v>5</v>
      </c>
      <c r="W223" s="235">
        <v>12</v>
      </c>
      <c r="X223" s="235">
        <v>0</v>
      </c>
      <c r="Y223" s="235">
        <v>10</v>
      </c>
      <c r="Z223" s="236">
        <v>7</v>
      </c>
      <c r="AA223" s="228">
        <v>0</v>
      </c>
      <c r="AB223" s="227">
        <v>217</v>
      </c>
    </row>
    <row r="224" spans="1:28" ht="56.25">
      <c r="A224" s="183" t="s">
        <v>485</v>
      </c>
      <c r="B224" s="183" t="s">
        <v>364</v>
      </c>
      <c r="C224" s="245">
        <v>853</v>
      </c>
      <c r="D224" s="246" t="s">
        <v>328</v>
      </c>
      <c r="E224" s="247">
        <v>11834279000</v>
      </c>
      <c r="F224" s="174"/>
      <c r="G224" s="174"/>
      <c r="H224" s="174">
        <v>1</v>
      </c>
      <c r="I224" s="188"/>
      <c r="J224" s="188"/>
      <c r="K224" s="188">
        <v>1</v>
      </c>
      <c r="L224" s="188"/>
      <c r="M224" s="189"/>
      <c r="N224" s="189">
        <v>2</v>
      </c>
      <c r="O224" s="190">
        <v>3</v>
      </c>
      <c r="P224" s="191"/>
      <c r="Q224" s="192"/>
      <c r="R224" s="193">
        <v>0</v>
      </c>
      <c r="S224" s="194"/>
      <c r="T224" s="194">
        <v>0</v>
      </c>
      <c r="U224" s="234">
        <v>7</v>
      </c>
      <c r="V224" s="235">
        <v>0</v>
      </c>
      <c r="W224" s="235">
        <v>7</v>
      </c>
      <c r="X224" s="235">
        <v>0</v>
      </c>
      <c r="Y224" s="235">
        <v>7</v>
      </c>
      <c r="Z224" s="236">
        <v>7</v>
      </c>
      <c r="AA224" s="228">
        <v>0</v>
      </c>
      <c r="AB224" s="227">
        <v>218</v>
      </c>
    </row>
    <row r="225" spans="1:28" ht="56.25">
      <c r="A225" s="183" t="s">
        <v>471</v>
      </c>
      <c r="B225" s="183" t="s">
        <v>378</v>
      </c>
      <c r="C225" s="245">
        <v>583</v>
      </c>
      <c r="D225" s="246" t="s">
        <v>42</v>
      </c>
      <c r="E225" s="247">
        <v>24952806953</v>
      </c>
      <c r="F225" s="174"/>
      <c r="G225" s="174"/>
      <c r="H225" s="174">
        <v>1</v>
      </c>
      <c r="I225" s="188"/>
      <c r="J225" s="188"/>
      <c r="K225" s="188"/>
      <c r="L225" s="188">
        <v>0</v>
      </c>
      <c r="M225" s="189">
        <v>3</v>
      </c>
      <c r="N225" s="189"/>
      <c r="O225" s="190">
        <v>3</v>
      </c>
      <c r="P225" s="191"/>
      <c r="Q225" s="192"/>
      <c r="R225" s="193">
        <v>0</v>
      </c>
      <c r="S225" s="194"/>
      <c r="T225" s="194">
        <v>0</v>
      </c>
      <c r="U225" s="234">
        <v>7</v>
      </c>
      <c r="V225" s="235">
        <v>0</v>
      </c>
      <c r="W225" s="235">
        <v>7</v>
      </c>
      <c r="X225" s="235">
        <v>0</v>
      </c>
      <c r="Y225" s="235">
        <v>7</v>
      </c>
      <c r="Z225" s="236">
        <v>7</v>
      </c>
      <c r="AA225" s="228">
        <v>0</v>
      </c>
      <c r="AB225" s="227">
        <v>219</v>
      </c>
    </row>
    <row r="226" spans="1:28" ht="63">
      <c r="A226" s="183" t="s">
        <v>477</v>
      </c>
      <c r="B226" s="183" t="s">
        <v>368</v>
      </c>
      <c r="C226" s="245">
        <v>815</v>
      </c>
      <c r="D226" s="246" t="s">
        <v>298</v>
      </c>
      <c r="E226" s="247">
        <v>27171312000</v>
      </c>
      <c r="F226" s="174"/>
      <c r="G226" s="174"/>
      <c r="H226" s="174">
        <v>1</v>
      </c>
      <c r="I226" s="188"/>
      <c r="J226" s="188"/>
      <c r="K226" s="188">
        <v>1</v>
      </c>
      <c r="L226" s="188"/>
      <c r="M226" s="189"/>
      <c r="N226" s="189">
        <v>2</v>
      </c>
      <c r="O226" s="190">
        <v>3</v>
      </c>
      <c r="P226" s="191"/>
      <c r="Q226" s="192"/>
      <c r="R226" s="193">
        <v>0</v>
      </c>
      <c r="S226" s="194"/>
      <c r="T226" s="194">
        <v>0</v>
      </c>
      <c r="U226" s="234">
        <v>7</v>
      </c>
      <c r="V226" s="235">
        <v>1</v>
      </c>
      <c r="W226" s="235">
        <v>8</v>
      </c>
      <c r="X226" s="235">
        <v>0</v>
      </c>
      <c r="Y226" s="235">
        <v>8</v>
      </c>
      <c r="Z226" s="236">
        <v>7</v>
      </c>
      <c r="AA226" s="228">
        <v>0</v>
      </c>
      <c r="AB226" s="227">
        <v>220</v>
      </c>
    </row>
    <row r="227" spans="1:28" ht="45">
      <c r="A227" s="183" t="s">
        <v>467</v>
      </c>
      <c r="B227" s="183" t="s">
        <v>338</v>
      </c>
      <c r="C227" s="245">
        <v>404</v>
      </c>
      <c r="D227" s="246" t="s">
        <v>9</v>
      </c>
      <c r="E227" s="247">
        <v>10865833659</v>
      </c>
      <c r="F227" s="174"/>
      <c r="G227" s="174"/>
      <c r="H227" s="174">
        <v>1</v>
      </c>
      <c r="I227" s="188"/>
      <c r="J227" s="188"/>
      <c r="K227" s="188">
        <v>1</v>
      </c>
      <c r="L227" s="188"/>
      <c r="M227" s="189"/>
      <c r="N227" s="189">
        <v>2</v>
      </c>
      <c r="O227" s="190">
        <v>3</v>
      </c>
      <c r="P227" s="191"/>
      <c r="Q227" s="192"/>
      <c r="R227" s="193">
        <v>0</v>
      </c>
      <c r="S227" s="194"/>
      <c r="T227" s="194">
        <v>0</v>
      </c>
      <c r="U227" s="234">
        <v>7</v>
      </c>
      <c r="V227" s="235">
        <v>0</v>
      </c>
      <c r="W227" s="235">
        <v>7</v>
      </c>
      <c r="X227" s="235">
        <v>0</v>
      </c>
      <c r="Y227" s="235">
        <v>7</v>
      </c>
      <c r="Z227" s="236">
        <v>7</v>
      </c>
      <c r="AA227" s="228">
        <v>0</v>
      </c>
      <c r="AB227" s="227">
        <v>221</v>
      </c>
    </row>
    <row r="228" spans="1:28" ht="33.75">
      <c r="A228" s="183" t="s">
        <v>29</v>
      </c>
      <c r="B228" s="183" t="s">
        <v>362</v>
      </c>
      <c r="C228" s="245">
        <v>477</v>
      </c>
      <c r="D228" s="246" t="s">
        <v>30</v>
      </c>
      <c r="E228" s="247">
        <v>929790000</v>
      </c>
      <c r="F228" s="174"/>
      <c r="G228" s="174"/>
      <c r="H228" s="174">
        <v>1</v>
      </c>
      <c r="I228" s="188"/>
      <c r="J228" s="188"/>
      <c r="K228" s="188">
        <v>1</v>
      </c>
      <c r="L228" s="188"/>
      <c r="M228" s="189"/>
      <c r="N228" s="189">
        <v>2</v>
      </c>
      <c r="O228" s="190">
        <v>3</v>
      </c>
      <c r="P228" s="191"/>
      <c r="Q228" s="192"/>
      <c r="R228" s="193">
        <v>0</v>
      </c>
      <c r="S228" s="194"/>
      <c r="T228" s="194">
        <v>0</v>
      </c>
      <c r="U228" s="234">
        <v>7</v>
      </c>
      <c r="V228" s="235">
        <v>0</v>
      </c>
      <c r="W228" s="235">
        <v>7</v>
      </c>
      <c r="X228" s="235">
        <v>0</v>
      </c>
      <c r="Y228" s="235">
        <v>7</v>
      </c>
      <c r="Z228" s="236">
        <v>7</v>
      </c>
      <c r="AA228" s="228">
        <v>0</v>
      </c>
      <c r="AB228" s="227">
        <v>222</v>
      </c>
    </row>
    <row r="229" spans="1:28" ht="54">
      <c r="A229" s="183" t="s">
        <v>479</v>
      </c>
      <c r="B229" s="183" t="s">
        <v>379</v>
      </c>
      <c r="C229" s="245">
        <v>603</v>
      </c>
      <c r="D229" s="246" t="s">
        <v>46</v>
      </c>
      <c r="E229" s="247">
        <v>311690960</v>
      </c>
      <c r="F229" s="174"/>
      <c r="G229" s="174"/>
      <c r="H229" s="174">
        <v>1</v>
      </c>
      <c r="I229" s="188"/>
      <c r="J229" s="188"/>
      <c r="K229" s="188">
        <v>1</v>
      </c>
      <c r="L229" s="188"/>
      <c r="M229" s="189"/>
      <c r="N229" s="189">
        <v>2</v>
      </c>
      <c r="O229" s="190">
        <v>3</v>
      </c>
      <c r="P229" s="191"/>
      <c r="Q229" s="192"/>
      <c r="R229" s="193">
        <v>0</v>
      </c>
      <c r="S229" s="194"/>
      <c r="T229" s="194">
        <v>0</v>
      </c>
      <c r="U229" s="234">
        <v>7</v>
      </c>
      <c r="V229" s="235">
        <v>0</v>
      </c>
      <c r="W229" s="235">
        <v>7</v>
      </c>
      <c r="X229" s="235">
        <v>0</v>
      </c>
      <c r="Y229" s="235">
        <v>7</v>
      </c>
      <c r="Z229" s="236">
        <v>7</v>
      </c>
      <c r="AA229" s="228">
        <v>0</v>
      </c>
      <c r="AB229" s="227">
        <v>223</v>
      </c>
    </row>
    <row r="230" spans="1:28" ht="117">
      <c r="A230" s="183" t="s">
        <v>481</v>
      </c>
      <c r="B230" s="183" t="s">
        <v>385</v>
      </c>
      <c r="C230" s="245">
        <v>717</v>
      </c>
      <c r="D230" s="246" t="s">
        <v>206</v>
      </c>
      <c r="E230" s="247">
        <v>3442853156</v>
      </c>
      <c r="F230" s="174"/>
      <c r="G230" s="174"/>
      <c r="H230" s="174">
        <v>1</v>
      </c>
      <c r="I230" s="188"/>
      <c r="J230" s="188"/>
      <c r="K230" s="198"/>
      <c r="L230" s="188">
        <v>0</v>
      </c>
      <c r="M230" s="189">
        <v>3</v>
      </c>
      <c r="N230" s="189"/>
      <c r="O230" s="190">
        <v>3</v>
      </c>
      <c r="P230" s="191"/>
      <c r="Q230" s="192"/>
      <c r="R230" s="193">
        <v>0</v>
      </c>
      <c r="S230" s="194"/>
      <c r="T230" s="194">
        <v>0</v>
      </c>
      <c r="U230" s="234">
        <v>7</v>
      </c>
      <c r="V230" s="235">
        <v>0</v>
      </c>
      <c r="W230" s="235">
        <v>7</v>
      </c>
      <c r="X230" s="235">
        <v>0</v>
      </c>
      <c r="Y230" s="235">
        <v>7</v>
      </c>
      <c r="Z230" s="236">
        <v>7</v>
      </c>
      <c r="AA230" s="228">
        <v>0</v>
      </c>
      <c r="AB230" s="227">
        <v>224</v>
      </c>
    </row>
    <row r="231" spans="1:28" ht="56.25">
      <c r="A231" s="183" t="s">
        <v>469</v>
      </c>
      <c r="B231" s="183" t="s">
        <v>374</v>
      </c>
      <c r="C231" s="245">
        <v>763</v>
      </c>
      <c r="D231" s="246" t="s">
        <v>248</v>
      </c>
      <c r="E231" s="247">
        <v>17099000000</v>
      </c>
      <c r="F231" s="174"/>
      <c r="G231" s="174"/>
      <c r="H231" s="174">
        <v>1</v>
      </c>
      <c r="I231" s="188"/>
      <c r="J231" s="188"/>
      <c r="K231" s="188"/>
      <c r="L231" s="188">
        <v>0</v>
      </c>
      <c r="M231" s="189">
        <v>3</v>
      </c>
      <c r="N231" s="189"/>
      <c r="O231" s="190">
        <v>3</v>
      </c>
      <c r="P231" s="191"/>
      <c r="Q231" s="192"/>
      <c r="R231" s="193">
        <v>0</v>
      </c>
      <c r="S231" s="194"/>
      <c r="T231" s="194">
        <v>0</v>
      </c>
      <c r="U231" s="234">
        <v>7</v>
      </c>
      <c r="V231" s="235">
        <v>0</v>
      </c>
      <c r="W231" s="235">
        <v>7</v>
      </c>
      <c r="X231" s="235">
        <v>0</v>
      </c>
      <c r="Y231" s="235">
        <v>7</v>
      </c>
      <c r="Z231" s="236">
        <v>7</v>
      </c>
      <c r="AA231" s="228">
        <v>0</v>
      </c>
      <c r="AB231" s="227">
        <v>225</v>
      </c>
    </row>
    <row r="232" spans="1:28" ht="63">
      <c r="A232" s="183" t="s">
        <v>257</v>
      </c>
      <c r="B232" s="183" t="s">
        <v>366</v>
      </c>
      <c r="C232" s="245">
        <v>774</v>
      </c>
      <c r="D232" s="246" t="s">
        <v>260</v>
      </c>
      <c r="E232" s="247">
        <v>30000000</v>
      </c>
      <c r="F232" s="174"/>
      <c r="G232" s="174"/>
      <c r="H232" s="174">
        <v>1</v>
      </c>
      <c r="I232" s="188"/>
      <c r="J232" s="188"/>
      <c r="K232" s="188">
        <v>1</v>
      </c>
      <c r="L232" s="188"/>
      <c r="M232" s="189"/>
      <c r="N232" s="189">
        <v>2</v>
      </c>
      <c r="O232" s="190">
        <v>3</v>
      </c>
      <c r="P232" s="191"/>
      <c r="Q232" s="192"/>
      <c r="R232" s="193">
        <v>0</v>
      </c>
      <c r="S232" s="194"/>
      <c r="T232" s="194">
        <v>0</v>
      </c>
      <c r="U232" s="234">
        <v>7</v>
      </c>
      <c r="V232" s="235">
        <v>1</v>
      </c>
      <c r="W232" s="235">
        <v>8</v>
      </c>
      <c r="X232" s="235">
        <v>0</v>
      </c>
      <c r="Y232" s="235">
        <v>8</v>
      </c>
      <c r="Z232" s="236">
        <v>7</v>
      </c>
      <c r="AA232" s="228">
        <v>0</v>
      </c>
      <c r="AB232" s="227">
        <v>226</v>
      </c>
    </row>
    <row r="233" spans="1:28" ht="45">
      <c r="A233" s="183" t="s">
        <v>80</v>
      </c>
      <c r="B233" s="183" t="s">
        <v>361</v>
      </c>
      <c r="C233" s="245">
        <v>814</v>
      </c>
      <c r="D233" s="246" t="s">
        <v>297</v>
      </c>
      <c r="E233" s="247">
        <v>32505997264</v>
      </c>
      <c r="F233" s="174"/>
      <c r="G233" s="174"/>
      <c r="H233" s="174">
        <v>1</v>
      </c>
      <c r="I233" s="188"/>
      <c r="J233" s="188"/>
      <c r="K233" s="188">
        <v>1</v>
      </c>
      <c r="L233" s="188"/>
      <c r="M233" s="189"/>
      <c r="N233" s="189">
        <v>2</v>
      </c>
      <c r="O233" s="190">
        <v>3</v>
      </c>
      <c r="P233" s="191"/>
      <c r="Q233" s="192"/>
      <c r="R233" s="193">
        <v>0</v>
      </c>
      <c r="S233" s="194"/>
      <c r="T233" s="194">
        <v>0</v>
      </c>
      <c r="U233" s="234">
        <v>7</v>
      </c>
      <c r="V233" s="235">
        <v>1</v>
      </c>
      <c r="W233" s="235">
        <v>8</v>
      </c>
      <c r="X233" s="235">
        <v>0</v>
      </c>
      <c r="Y233" s="235">
        <v>8</v>
      </c>
      <c r="Z233" s="236">
        <v>7</v>
      </c>
      <c r="AA233" s="228">
        <v>0</v>
      </c>
      <c r="AB233" s="227">
        <v>227</v>
      </c>
    </row>
    <row r="234" spans="1:28" ht="33.75">
      <c r="A234" s="183" t="s">
        <v>26</v>
      </c>
      <c r="B234" s="183" t="s">
        <v>380</v>
      </c>
      <c r="C234" s="245">
        <v>920</v>
      </c>
      <c r="D234" s="246" t="s">
        <v>139</v>
      </c>
      <c r="E234" s="247">
        <v>1321386000</v>
      </c>
      <c r="F234" s="174"/>
      <c r="G234" s="174"/>
      <c r="H234" s="174">
        <v>1</v>
      </c>
      <c r="I234" s="188"/>
      <c r="J234" s="188"/>
      <c r="K234" s="188"/>
      <c r="L234" s="188">
        <v>0</v>
      </c>
      <c r="M234" s="189"/>
      <c r="N234" s="189">
        <v>2</v>
      </c>
      <c r="O234" s="190"/>
      <c r="P234" s="191"/>
      <c r="Q234" s="192">
        <v>2</v>
      </c>
      <c r="R234" s="193">
        <v>0</v>
      </c>
      <c r="S234" s="194">
        <v>2</v>
      </c>
      <c r="T234" s="194"/>
      <c r="U234" s="234">
        <v>7</v>
      </c>
      <c r="V234" s="235">
        <v>0</v>
      </c>
      <c r="W234" s="235">
        <v>7</v>
      </c>
      <c r="X234" s="235">
        <v>0</v>
      </c>
      <c r="Y234" s="235">
        <v>7</v>
      </c>
      <c r="Z234" s="236">
        <v>7</v>
      </c>
      <c r="AA234" s="228">
        <v>0</v>
      </c>
      <c r="AB234" s="227">
        <v>228</v>
      </c>
    </row>
    <row r="235" spans="1:28" ht="45">
      <c r="A235" s="183" t="s">
        <v>431</v>
      </c>
      <c r="B235" s="183" t="s">
        <v>353</v>
      </c>
      <c r="C235" s="245">
        <v>75</v>
      </c>
      <c r="D235" s="246" t="s">
        <v>454</v>
      </c>
      <c r="E235" s="247">
        <v>9450000000</v>
      </c>
      <c r="F235" s="174"/>
      <c r="G235" s="174"/>
      <c r="H235" s="174">
        <v>1</v>
      </c>
      <c r="I235" s="188"/>
      <c r="J235" s="188"/>
      <c r="K235" s="188">
        <v>1</v>
      </c>
      <c r="L235" s="188"/>
      <c r="M235" s="189"/>
      <c r="N235" s="189">
        <v>2</v>
      </c>
      <c r="O235" s="190">
        <v>3</v>
      </c>
      <c r="P235" s="191"/>
      <c r="Q235" s="192"/>
      <c r="R235" s="193">
        <v>0</v>
      </c>
      <c r="S235" s="194"/>
      <c r="T235" s="194">
        <v>0</v>
      </c>
      <c r="U235" s="234">
        <v>7</v>
      </c>
      <c r="V235" s="235">
        <v>5</v>
      </c>
      <c r="W235" s="235">
        <v>12</v>
      </c>
      <c r="X235" s="235">
        <v>0</v>
      </c>
      <c r="Y235" s="235">
        <v>10</v>
      </c>
      <c r="Z235" s="236">
        <v>7</v>
      </c>
      <c r="AA235" s="228">
        <v>0</v>
      </c>
      <c r="AB235" s="227">
        <v>229</v>
      </c>
    </row>
    <row r="236" spans="1:28" ht="33.75">
      <c r="A236" s="183" t="s">
        <v>467</v>
      </c>
      <c r="B236" s="183" t="s">
        <v>338</v>
      </c>
      <c r="C236" s="245">
        <v>208</v>
      </c>
      <c r="D236" s="246" t="s">
        <v>468</v>
      </c>
      <c r="E236" s="247">
        <v>19540746877</v>
      </c>
      <c r="F236" s="174"/>
      <c r="G236" s="174"/>
      <c r="H236" s="174">
        <v>1</v>
      </c>
      <c r="I236" s="188"/>
      <c r="J236" s="188"/>
      <c r="K236" s="188">
        <v>1</v>
      </c>
      <c r="L236" s="188"/>
      <c r="M236" s="189"/>
      <c r="N236" s="189">
        <v>2</v>
      </c>
      <c r="O236" s="190">
        <v>3</v>
      </c>
      <c r="P236" s="191"/>
      <c r="Q236" s="192"/>
      <c r="R236" s="193">
        <v>0</v>
      </c>
      <c r="S236" s="194"/>
      <c r="T236" s="194">
        <v>0</v>
      </c>
      <c r="U236" s="234">
        <v>7</v>
      </c>
      <c r="V236" s="235">
        <v>0</v>
      </c>
      <c r="W236" s="235">
        <v>7</v>
      </c>
      <c r="X236" s="235">
        <v>0</v>
      </c>
      <c r="Y236" s="235">
        <v>7</v>
      </c>
      <c r="Z236" s="236">
        <v>7</v>
      </c>
      <c r="AA236" s="228">
        <v>0</v>
      </c>
      <c r="AB236" s="227">
        <v>230</v>
      </c>
    </row>
    <row r="237" spans="1:28" ht="56.25">
      <c r="A237" s="183" t="s">
        <v>463</v>
      </c>
      <c r="B237" s="183" t="s">
        <v>371</v>
      </c>
      <c r="C237" s="245">
        <v>378</v>
      </c>
      <c r="D237" s="246" t="s">
        <v>0</v>
      </c>
      <c r="E237" s="247">
        <v>22765506161</v>
      </c>
      <c r="F237" s="174"/>
      <c r="G237" s="174"/>
      <c r="H237" s="174">
        <v>1</v>
      </c>
      <c r="I237" s="188"/>
      <c r="J237" s="188"/>
      <c r="K237" s="188">
        <v>1</v>
      </c>
      <c r="L237" s="188"/>
      <c r="M237" s="189"/>
      <c r="N237" s="189">
        <v>2</v>
      </c>
      <c r="O237" s="190">
        <v>3</v>
      </c>
      <c r="P237" s="191"/>
      <c r="Q237" s="192"/>
      <c r="R237" s="193">
        <v>0</v>
      </c>
      <c r="S237" s="194"/>
      <c r="T237" s="194">
        <v>0</v>
      </c>
      <c r="U237" s="234">
        <v>7</v>
      </c>
      <c r="V237" s="235">
        <v>1</v>
      </c>
      <c r="W237" s="235">
        <v>8</v>
      </c>
      <c r="X237" s="235">
        <v>0</v>
      </c>
      <c r="Y237" s="235">
        <v>8</v>
      </c>
      <c r="Z237" s="236">
        <v>7</v>
      </c>
      <c r="AA237" s="228">
        <v>0</v>
      </c>
      <c r="AB237" s="227">
        <v>231</v>
      </c>
    </row>
    <row r="238" spans="1:28" ht="78.75">
      <c r="A238" s="183" t="s">
        <v>7</v>
      </c>
      <c r="B238" s="183" t="s">
        <v>358</v>
      </c>
      <c r="C238" s="245">
        <v>398</v>
      </c>
      <c r="D238" s="246" t="s">
        <v>8</v>
      </c>
      <c r="E238" s="247">
        <v>7863077259</v>
      </c>
      <c r="F238" s="174"/>
      <c r="G238" s="174"/>
      <c r="H238" s="174">
        <v>1</v>
      </c>
      <c r="I238" s="188">
        <v>1</v>
      </c>
      <c r="J238" s="188"/>
      <c r="K238" s="188"/>
      <c r="L238" s="188"/>
      <c r="M238" s="189"/>
      <c r="N238" s="189">
        <v>2</v>
      </c>
      <c r="O238" s="190">
        <v>3</v>
      </c>
      <c r="P238" s="191"/>
      <c r="Q238" s="192"/>
      <c r="R238" s="193">
        <v>0</v>
      </c>
      <c r="S238" s="194"/>
      <c r="T238" s="194">
        <v>0</v>
      </c>
      <c r="U238" s="234">
        <v>7</v>
      </c>
      <c r="V238" s="235">
        <v>5</v>
      </c>
      <c r="W238" s="235">
        <v>12</v>
      </c>
      <c r="X238" s="235">
        <v>0</v>
      </c>
      <c r="Y238" s="235">
        <v>10</v>
      </c>
      <c r="Z238" s="236">
        <v>7</v>
      </c>
      <c r="AA238" s="228">
        <v>0</v>
      </c>
      <c r="AB238" s="227">
        <v>232</v>
      </c>
    </row>
    <row r="239" spans="1:28" ht="33.75">
      <c r="A239" s="183" t="s">
        <v>15</v>
      </c>
      <c r="B239" s="183" t="s">
        <v>355</v>
      </c>
      <c r="C239" s="245">
        <v>418</v>
      </c>
      <c r="D239" s="246" t="s">
        <v>17</v>
      </c>
      <c r="E239" s="247">
        <v>23272476184</v>
      </c>
      <c r="F239" s="174"/>
      <c r="G239" s="174"/>
      <c r="H239" s="174">
        <v>1</v>
      </c>
      <c r="I239" s="188"/>
      <c r="J239" s="188"/>
      <c r="K239" s="188">
        <v>1</v>
      </c>
      <c r="L239" s="188"/>
      <c r="M239" s="189"/>
      <c r="N239" s="189">
        <v>2</v>
      </c>
      <c r="O239" s="190">
        <v>3</v>
      </c>
      <c r="P239" s="191"/>
      <c r="Q239" s="192"/>
      <c r="R239" s="193">
        <v>0</v>
      </c>
      <c r="S239" s="194"/>
      <c r="T239" s="194">
        <v>0</v>
      </c>
      <c r="U239" s="234">
        <v>7</v>
      </c>
      <c r="V239" s="235">
        <v>5</v>
      </c>
      <c r="W239" s="235">
        <v>12</v>
      </c>
      <c r="X239" s="235">
        <v>0</v>
      </c>
      <c r="Y239" s="235">
        <v>10</v>
      </c>
      <c r="Z239" s="236">
        <v>7</v>
      </c>
      <c r="AA239" s="228">
        <v>0</v>
      </c>
      <c r="AB239" s="227">
        <v>233</v>
      </c>
    </row>
    <row r="240" spans="1:28" ht="36">
      <c r="A240" s="183" t="s">
        <v>26</v>
      </c>
      <c r="B240" s="183" t="s">
        <v>380</v>
      </c>
      <c r="C240" s="245">
        <v>450</v>
      </c>
      <c r="D240" s="246" t="s">
        <v>27</v>
      </c>
      <c r="E240" s="247">
        <v>757468436</v>
      </c>
      <c r="F240" s="174"/>
      <c r="G240" s="174"/>
      <c r="H240" s="174">
        <v>1</v>
      </c>
      <c r="I240" s="188"/>
      <c r="J240" s="188"/>
      <c r="K240" s="188">
        <v>1</v>
      </c>
      <c r="L240" s="188"/>
      <c r="M240" s="189"/>
      <c r="N240" s="189">
        <v>2</v>
      </c>
      <c r="O240" s="190">
        <v>3</v>
      </c>
      <c r="P240" s="191"/>
      <c r="Q240" s="192"/>
      <c r="R240" s="193">
        <v>0</v>
      </c>
      <c r="S240" s="194"/>
      <c r="T240" s="194">
        <v>0</v>
      </c>
      <c r="U240" s="234">
        <v>7</v>
      </c>
      <c r="V240" s="235">
        <v>0</v>
      </c>
      <c r="W240" s="235">
        <v>7</v>
      </c>
      <c r="X240" s="235">
        <v>0</v>
      </c>
      <c r="Y240" s="235">
        <v>7</v>
      </c>
      <c r="Z240" s="236">
        <v>7</v>
      </c>
      <c r="AA240" s="228">
        <v>0</v>
      </c>
      <c r="AB240" s="227">
        <v>234</v>
      </c>
    </row>
    <row r="241" spans="1:28" ht="63">
      <c r="A241" s="183" t="s">
        <v>15</v>
      </c>
      <c r="B241" s="183" t="s">
        <v>355</v>
      </c>
      <c r="C241" s="245">
        <v>491</v>
      </c>
      <c r="D241" s="246" t="s">
        <v>35</v>
      </c>
      <c r="E241" s="247">
        <v>3704164350</v>
      </c>
      <c r="F241" s="174"/>
      <c r="G241" s="174"/>
      <c r="H241" s="174">
        <v>1</v>
      </c>
      <c r="I241" s="188"/>
      <c r="J241" s="188"/>
      <c r="K241" s="188">
        <v>1</v>
      </c>
      <c r="L241" s="188"/>
      <c r="M241" s="189"/>
      <c r="N241" s="189">
        <v>2</v>
      </c>
      <c r="O241" s="190">
        <v>3</v>
      </c>
      <c r="P241" s="191"/>
      <c r="Q241" s="192"/>
      <c r="R241" s="193">
        <v>0</v>
      </c>
      <c r="S241" s="194"/>
      <c r="T241" s="194">
        <v>0</v>
      </c>
      <c r="U241" s="234">
        <v>7</v>
      </c>
      <c r="V241" s="235">
        <v>5</v>
      </c>
      <c r="W241" s="235">
        <v>12</v>
      </c>
      <c r="X241" s="235">
        <v>0</v>
      </c>
      <c r="Y241" s="235">
        <v>10</v>
      </c>
      <c r="Z241" s="236">
        <v>7</v>
      </c>
      <c r="AA241" s="228">
        <v>0</v>
      </c>
      <c r="AB241" s="227">
        <v>235</v>
      </c>
    </row>
    <row r="242" spans="1:28" ht="36">
      <c r="A242" s="183" t="s">
        <v>467</v>
      </c>
      <c r="B242" s="183" t="s">
        <v>338</v>
      </c>
      <c r="C242" s="245">
        <v>691</v>
      </c>
      <c r="D242" s="246" t="s">
        <v>60</v>
      </c>
      <c r="E242" s="247">
        <v>32360744661</v>
      </c>
      <c r="F242" s="174"/>
      <c r="G242" s="174"/>
      <c r="H242" s="174">
        <v>1</v>
      </c>
      <c r="I242" s="188"/>
      <c r="J242" s="188"/>
      <c r="K242" s="188">
        <v>1</v>
      </c>
      <c r="L242" s="188"/>
      <c r="M242" s="189"/>
      <c r="N242" s="189">
        <v>2</v>
      </c>
      <c r="O242" s="190">
        <v>3</v>
      </c>
      <c r="P242" s="191"/>
      <c r="Q242" s="192"/>
      <c r="R242" s="193">
        <v>0</v>
      </c>
      <c r="S242" s="194"/>
      <c r="T242" s="194">
        <v>0</v>
      </c>
      <c r="U242" s="234">
        <v>7</v>
      </c>
      <c r="V242" s="235">
        <v>0</v>
      </c>
      <c r="W242" s="235">
        <v>7</v>
      </c>
      <c r="X242" s="235">
        <v>0</v>
      </c>
      <c r="Y242" s="235">
        <v>7</v>
      </c>
      <c r="Z242" s="236">
        <v>7</v>
      </c>
      <c r="AA242" s="228">
        <v>0</v>
      </c>
      <c r="AB242" s="227">
        <v>236</v>
      </c>
    </row>
    <row r="243" spans="1:28" ht="27">
      <c r="A243" s="183" t="s">
        <v>63</v>
      </c>
      <c r="B243" s="183" t="s">
        <v>382</v>
      </c>
      <c r="C243" s="245">
        <v>696</v>
      </c>
      <c r="D243" s="246" t="s">
        <v>68</v>
      </c>
      <c r="E243" s="247">
        <v>5769000000</v>
      </c>
      <c r="F243" s="174"/>
      <c r="G243" s="174"/>
      <c r="H243" s="174">
        <v>1</v>
      </c>
      <c r="I243" s="188"/>
      <c r="J243" s="188"/>
      <c r="K243" s="188">
        <v>1</v>
      </c>
      <c r="L243" s="188"/>
      <c r="M243" s="189"/>
      <c r="N243" s="189">
        <v>2</v>
      </c>
      <c r="O243" s="190">
        <v>3</v>
      </c>
      <c r="P243" s="191"/>
      <c r="Q243" s="192"/>
      <c r="R243" s="193">
        <v>0</v>
      </c>
      <c r="S243" s="194"/>
      <c r="T243" s="194">
        <v>0</v>
      </c>
      <c r="U243" s="234">
        <v>7</v>
      </c>
      <c r="V243" s="235">
        <v>0</v>
      </c>
      <c r="W243" s="235">
        <v>7</v>
      </c>
      <c r="X243" s="235">
        <v>0</v>
      </c>
      <c r="Y243" s="235">
        <v>7</v>
      </c>
      <c r="Z243" s="236">
        <v>7</v>
      </c>
      <c r="AA243" s="228">
        <v>0</v>
      </c>
      <c r="AB243" s="227">
        <v>237</v>
      </c>
    </row>
    <row r="244" spans="1:28" ht="63">
      <c r="A244" s="183" t="s">
        <v>481</v>
      </c>
      <c r="B244" s="183" t="s">
        <v>385</v>
      </c>
      <c r="C244" s="245">
        <v>726</v>
      </c>
      <c r="D244" s="246" t="s">
        <v>213</v>
      </c>
      <c r="E244" s="247">
        <v>653083153</v>
      </c>
      <c r="F244" s="174"/>
      <c r="G244" s="174"/>
      <c r="H244" s="174">
        <v>1</v>
      </c>
      <c r="I244" s="188"/>
      <c r="J244" s="188"/>
      <c r="K244" s="188">
        <v>1</v>
      </c>
      <c r="L244" s="188"/>
      <c r="M244" s="189"/>
      <c r="N244" s="189">
        <v>2</v>
      </c>
      <c r="O244" s="190">
        <v>3</v>
      </c>
      <c r="P244" s="191"/>
      <c r="Q244" s="192"/>
      <c r="R244" s="193">
        <v>0</v>
      </c>
      <c r="S244" s="194"/>
      <c r="T244" s="194">
        <v>0</v>
      </c>
      <c r="U244" s="234">
        <v>7</v>
      </c>
      <c r="V244" s="235">
        <v>0</v>
      </c>
      <c r="W244" s="235">
        <v>7</v>
      </c>
      <c r="X244" s="235">
        <v>0</v>
      </c>
      <c r="Y244" s="235">
        <v>7</v>
      </c>
      <c r="Z244" s="236">
        <v>7</v>
      </c>
      <c r="AA244" s="228">
        <v>0</v>
      </c>
      <c r="AB244" s="227">
        <v>238</v>
      </c>
    </row>
    <row r="245" spans="1:28" ht="45">
      <c r="A245" s="183" t="s">
        <v>18</v>
      </c>
      <c r="B245" s="183" t="s">
        <v>363</v>
      </c>
      <c r="C245" s="245">
        <v>752</v>
      </c>
      <c r="D245" s="246" t="s">
        <v>238</v>
      </c>
      <c r="E245" s="247">
        <v>9929941129</v>
      </c>
      <c r="F245" s="174"/>
      <c r="G245" s="174"/>
      <c r="H245" s="174">
        <v>1</v>
      </c>
      <c r="I245" s="188"/>
      <c r="J245" s="188"/>
      <c r="K245" s="188"/>
      <c r="L245" s="188">
        <v>0</v>
      </c>
      <c r="M245" s="189">
        <v>3</v>
      </c>
      <c r="N245" s="189"/>
      <c r="O245" s="190">
        <v>3</v>
      </c>
      <c r="P245" s="191"/>
      <c r="Q245" s="192"/>
      <c r="R245" s="193">
        <v>0</v>
      </c>
      <c r="S245" s="194"/>
      <c r="T245" s="194">
        <v>0</v>
      </c>
      <c r="U245" s="234">
        <v>7</v>
      </c>
      <c r="V245" s="235">
        <v>1</v>
      </c>
      <c r="W245" s="235">
        <v>8</v>
      </c>
      <c r="X245" s="235">
        <v>0</v>
      </c>
      <c r="Y245" s="235">
        <v>8</v>
      </c>
      <c r="Z245" s="236">
        <v>7</v>
      </c>
      <c r="AA245" s="228">
        <v>0</v>
      </c>
      <c r="AB245" s="227">
        <v>239</v>
      </c>
    </row>
    <row r="246" spans="1:28" ht="54">
      <c r="A246" s="183" t="s">
        <v>461</v>
      </c>
      <c r="B246" s="183" t="s">
        <v>352</v>
      </c>
      <c r="C246" s="245">
        <v>753</v>
      </c>
      <c r="D246" s="246" t="s">
        <v>239</v>
      </c>
      <c r="E246" s="247">
        <v>23280280270</v>
      </c>
      <c r="F246" s="174"/>
      <c r="G246" s="174"/>
      <c r="H246" s="174">
        <v>1</v>
      </c>
      <c r="I246" s="188"/>
      <c r="J246" s="188"/>
      <c r="K246" s="188">
        <v>1</v>
      </c>
      <c r="L246" s="188"/>
      <c r="M246" s="189"/>
      <c r="N246" s="189">
        <v>2</v>
      </c>
      <c r="O246" s="190">
        <v>3</v>
      </c>
      <c r="P246" s="191"/>
      <c r="Q246" s="192"/>
      <c r="R246" s="193">
        <v>0</v>
      </c>
      <c r="S246" s="194"/>
      <c r="T246" s="194">
        <v>0</v>
      </c>
      <c r="U246" s="234">
        <v>7</v>
      </c>
      <c r="V246" s="235">
        <v>5</v>
      </c>
      <c r="W246" s="235">
        <v>12</v>
      </c>
      <c r="X246" s="235">
        <v>0</v>
      </c>
      <c r="Y246" s="235">
        <v>10</v>
      </c>
      <c r="Z246" s="236">
        <v>7</v>
      </c>
      <c r="AA246" s="228">
        <v>0</v>
      </c>
      <c r="AB246" s="227">
        <v>240</v>
      </c>
    </row>
    <row r="247" spans="1:28" ht="81">
      <c r="A247" s="183" t="s">
        <v>481</v>
      </c>
      <c r="B247" s="183" t="s">
        <v>385</v>
      </c>
      <c r="C247" s="245">
        <v>798</v>
      </c>
      <c r="D247" s="246" t="s">
        <v>282</v>
      </c>
      <c r="E247" s="247">
        <v>749631276</v>
      </c>
      <c r="F247" s="174"/>
      <c r="G247" s="174"/>
      <c r="H247" s="174">
        <v>1</v>
      </c>
      <c r="I247" s="188"/>
      <c r="J247" s="188"/>
      <c r="K247" s="188">
        <v>1</v>
      </c>
      <c r="L247" s="188"/>
      <c r="M247" s="189"/>
      <c r="N247" s="189">
        <v>2</v>
      </c>
      <c r="O247" s="190">
        <v>3</v>
      </c>
      <c r="P247" s="191"/>
      <c r="Q247" s="192"/>
      <c r="R247" s="193">
        <v>0</v>
      </c>
      <c r="S247" s="194"/>
      <c r="T247" s="194">
        <v>0</v>
      </c>
      <c r="U247" s="234">
        <v>7</v>
      </c>
      <c r="V247" s="235">
        <v>0</v>
      </c>
      <c r="W247" s="235">
        <v>7</v>
      </c>
      <c r="X247" s="235">
        <v>0</v>
      </c>
      <c r="Y247" s="235">
        <v>7</v>
      </c>
      <c r="Z247" s="236">
        <v>7</v>
      </c>
      <c r="AA247" s="228">
        <v>0</v>
      </c>
      <c r="AB247" s="227">
        <v>241</v>
      </c>
    </row>
    <row r="248" spans="1:28" ht="45">
      <c r="A248" s="183" t="s">
        <v>15</v>
      </c>
      <c r="B248" s="183" t="s">
        <v>355</v>
      </c>
      <c r="C248" s="245">
        <v>808</v>
      </c>
      <c r="D248" s="246" t="s">
        <v>292</v>
      </c>
      <c r="E248" s="247">
        <v>15535292902</v>
      </c>
      <c r="F248" s="174"/>
      <c r="G248" s="174"/>
      <c r="H248" s="174">
        <v>1</v>
      </c>
      <c r="I248" s="188"/>
      <c r="J248" s="188"/>
      <c r="K248" s="188">
        <v>1</v>
      </c>
      <c r="L248" s="188"/>
      <c r="M248" s="189"/>
      <c r="N248" s="189">
        <v>2</v>
      </c>
      <c r="O248" s="190">
        <v>3</v>
      </c>
      <c r="P248" s="191"/>
      <c r="Q248" s="192"/>
      <c r="R248" s="193">
        <v>0</v>
      </c>
      <c r="S248" s="194"/>
      <c r="T248" s="194">
        <v>0</v>
      </c>
      <c r="U248" s="234">
        <v>7</v>
      </c>
      <c r="V248" s="235">
        <v>5</v>
      </c>
      <c r="W248" s="235">
        <v>12</v>
      </c>
      <c r="X248" s="235">
        <v>0</v>
      </c>
      <c r="Y248" s="235">
        <v>10</v>
      </c>
      <c r="Z248" s="236">
        <v>7</v>
      </c>
      <c r="AA248" s="228">
        <v>0</v>
      </c>
      <c r="AB248" s="227">
        <v>242</v>
      </c>
    </row>
    <row r="249" spans="1:28" ht="56.25">
      <c r="A249" s="183" t="s">
        <v>11</v>
      </c>
      <c r="B249" s="183" t="s">
        <v>383</v>
      </c>
      <c r="C249" s="245">
        <v>908</v>
      </c>
      <c r="D249" s="246" t="s">
        <v>132</v>
      </c>
      <c r="E249" s="247">
        <v>30630000000</v>
      </c>
      <c r="F249" s="174"/>
      <c r="G249" s="174"/>
      <c r="H249" s="174">
        <v>1</v>
      </c>
      <c r="I249" s="188"/>
      <c r="J249" s="188"/>
      <c r="K249" s="188">
        <v>1</v>
      </c>
      <c r="L249" s="188"/>
      <c r="M249" s="189"/>
      <c r="N249" s="189">
        <v>2</v>
      </c>
      <c r="O249" s="190">
        <v>3</v>
      </c>
      <c r="P249" s="191"/>
      <c r="Q249" s="192"/>
      <c r="R249" s="193">
        <v>0</v>
      </c>
      <c r="S249" s="194"/>
      <c r="T249" s="194">
        <v>0</v>
      </c>
      <c r="U249" s="234">
        <v>7</v>
      </c>
      <c r="V249" s="235">
        <v>0</v>
      </c>
      <c r="W249" s="235">
        <v>7</v>
      </c>
      <c r="X249" s="235">
        <v>0</v>
      </c>
      <c r="Y249" s="235">
        <v>7</v>
      </c>
      <c r="Z249" s="236">
        <v>7</v>
      </c>
      <c r="AA249" s="228">
        <v>0</v>
      </c>
      <c r="AB249" s="227">
        <v>243</v>
      </c>
    </row>
    <row r="250" spans="1:28" ht="72">
      <c r="A250" s="183" t="s">
        <v>431</v>
      </c>
      <c r="B250" s="183" t="s">
        <v>353</v>
      </c>
      <c r="C250" s="245">
        <v>51</v>
      </c>
      <c r="D250" s="246" t="s">
        <v>440</v>
      </c>
      <c r="E250" s="247">
        <v>156309847992</v>
      </c>
      <c r="F250" s="174"/>
      <c r="G250" s="174"/>
      <c r="H250" s="174">
        <v>1</v>
      </c>
      <c r="I250" s="188"/>
      <c r="J250" s="188"/>
      <c r="K250" s="188"/>
      <c r="L250" s="188">
        <v>0</v>
      </c>
      <c r="M250" s="189"/>
      <c r="N250" s="189"/>
      <c r="O250" s="199">
        <v>3</v>
      </c>
      <c r="P250" s="191"/>
      <c r="Q250" s="192"/>
      <c r="R250" s="193">
        <v>0</v>
      </c>
      <c r="S250" s="194"/>
      <c r="T250" s="194">
        <v>0</v>
      </c>
      <c r="U250" s="234">
        <v>4</v>
      </c>
      <c r="V250" s="235">
        <v>5</v>
      </c>
      <c r="W250" s="235">
        <v>9</v>
      </c>
      <c r="X250" s="235">
        <v>1</v>
      </c>
      <c r="Y250" s="235">
        <v>7</v>
      </c>
      <c r="Z250" s="236">
        <v>7</v>
      </c>
      <c r="AA250" s="228">
        <v>3</v>
      </c>
      <c r="AB250" s="227">
        <v>244</v>
      </c>
    </row>
    <row r="251" spans="1:28" ht="81">
      <c r="A251" s="183" t="s">
        <v>431</v>
      </c>
      <c r="B251" s="183" t="s">
        <v>353</v>
      </c>
      <c r="C251" s="245">
        <v>53</v>
      </c>
      <c r="D251" s="246" t="s">
        <v>442</v>
      </c>
      <c r="E251" s="247">
        <v>134218768316</v>
      </c>
      <c r="F251" s="174"/>
      <c r="G251" s="174"/>
      <c r="H251" s="174">
        <v>1</v>
      </c>
      <c r="I251" s="188"/>
      <c r="J251" s="188"/>
      <c r="K251" s="188"/>
      <c r="L251" s="188">
        <v>0</v>
      </c>
      <c r="M251" s="189"/>
      <c r="N251" s="189"/>
      <c r="O251" s="200">
        <v>3</v>
      </c>
      <c r="P251" s="190"/>
      <c r="Q251" s="192"/>
      <c r="R251" s="193">
        <v>0</v>
      </c>
      <c r="S251" s="194"/>
      <c r="T251" s="194">
        <v>0</v>
      </c>
      <c r="U251" s="234">
        <v>4</v>
      </c>
      <c r="V251" s="235">
        <v>5</v>
      </c>
      <c r="W251" s="235">
        <v>9</v>
      </c>
      <c r="X251" s="235">
        <v>1</v>
      </c>
      <c r="Y251" s="235">
        <v>7</v>
      </c>
      <c r="Z251" s="236">
        <v>7</v>
      </c>
      <c r="AA251" s="228">
        <v>3</v>
      </c>
      <c r="AB251" s="227">
        <v>245</v>
      </c>
    </row>
    <row r="252" spans="1:28" ht="45">
      <c r="A252" s="183" t="s">
        <v>431</v>
      </c>
      <c r="B252" s="183" t="s">
        <v>353</v>
      </c>
      <c r="C252" s="245">
        <v>69</v>
      </c>
      <c r="D252" s="246" t="s">
        <v>448</v>
      </c>
      <c r="E252" s="247">
        <v>5468654629</v>
      </c>
      <c r="F252" s="174"/>
      <c r="G252" s="174"/>
      <c r="H252" s="174">
        <v>1</v>
      </c>
      <c r="I252" s="188"/>
      <c r="J252" s="188"/>
      <c r="K252" s="188"/>
      <c r="L252" s="188">
        <v>0</v>
      </c>
      <c r="M252" s="189">
        <v>3</v>
      </c>
      <c r="N252" s="189"/>
      <c r="O252" s="190">
        <v>3</v>
      </c>
      <c r="P252" s="191"/>
      <c r="Q252" s="192"/>
      <c r="R252" s="193">
        <v>0</v>
      </c>
      <c r="S252" s="194"/>
      <c r="T252" s="194">
        <v>0</v>
      </c>
      <c r="U252" s="234">
        <v>7</v>
      </c>
      <c r="V252" s="235">
        <v>5</v>
      </c>
      <c r="W252" s="235">
        <v>12</v>
      </c>
      <c r="X252" s="235">
        <v>0</v>
      </c>
      <c r="Y252" s="235">
        <v>10</v>
      </c>
      <c r="Z252" s="236">
        <v>7</v>
      </c>
      <c r="AA252" s="228">
        <v>0</v>
      </c>
      <c r="AB252" s="227">
        <v>246</v>
      </c>
    </row>
    <row r="253" spans="1:28" ht="56.25">
      <c r="A253" s="183" t="s">
        <v>463</v>
      </c>
      <c r="B253" s="183" t="s">
        <v>371</v>
      </c>
      <c r="C253" s="245">
        <v>389</v>
      </c>
      <c r="D253" s="246" t="s">
        <v>6</v>
      </c>
      <c r="E253" s="247">
        <v>14001856782</v>
      </c>
      <c r="F253" s="174"/>
      <c r="G253" s="174"/>
      <c r="H253" s="174">
        <v>1</v>
      </c>
      <c r="I253" s="188"/>
      <c r="J253" s="188"/>
      <c r="K253" s="188">
        <v>1</v>
      </c>
      <c r="L253" s="188"/>
      <c r="M253" s="189"/>
      <c r="N253" s="189">
        <v>2</v>
      </c>
      <c r="O253" s="190">
        <v>3</v>
      </c>
      <c r="P253" s="191"/>
      <c r="Q253" s="192"/>
      <c r="R253" s="193">
        <v>0</v>
      </c>
      <c r="S253" s="194"/>
      <c r="T253" s="194">
        <v>0</v>
      </c>
      <c r="U253" s="234">
        <v>7</v>
      </c>
      <c r="V253" s="235">
        <v>1</v>
      </c>
      <c r="W253" s="235">
        <v>8</v>
      </c>
      <c r="X253" s="235">
        <v>0</v>
      </c>
      <c r="Y253" s="235">
        <v>8</v>
      </c>
      <c r="Z253" s="236">
        <v>7</v>
      </c>
      <c r="AA253" s="228">
        <v>0</v>
      </c>
      <c r="AB253" s="227">
        <v>247</v>
      </c>
    </row>
    <row r="254" spans="1:28" ht="56.25">
      <c r="A254" s="183" t="s">
        <v>471</v>
      </c>
      <c r="B254" s="183" t="s">
        <v>378</v>
      </c>
      <c r="C254" s="245">
        <v>582</v>
      </c>
      <c r="D254" s="246" t="s">
        <v>41</v>
      </c>
      <c r="E254" s="247">
        <v>19776780040</v>
      </c>
      <c r="F254" s="174"/>
      <c r="G254" s="174"/>
      <c r="H254" s="174">
        <v>1</v>
      </c>
      <c r="I254" s="188"/>
      <c r="J254" s="188"/>
      <c r="K254" s="188"/>
      <c r="L254" s="188">
        <v>0</v>
      </c>
      <c r="M254" s="189">
        <v>3</v>
      </c>
      <c r="N254" s="189"/>
      <c r="O254" s="190">
        <v>3</v>
      </c>
      <c r="P254" s="191"/>
      <c r="Q254" s="192"/>
      <c r="R254" s="193">
        <v>0</v>
      </c>
      <c r="S254" s="194"/>
      <c r="T254" s="194">
        <v>0</v>
      </c>
      <c r="U254" s="234">
        <v>7</v>
      </c>
      <c r="V254" s="235">
        <v>0</v>
      </c>
      <c r="W254" s="235">
        <v>7</v>
      </c>
      <c r="X254" s="235">
        <v>0</v>
      </c>
      <c r="Y254" s="235">
        <v>7</v>
      </c>
      <c r="Z254" s="236">
        <v>7</v>
      </c>
      <c r="AA254" s="228">
        <v>0</v>
      </c>
      <c r="AB254" s="227">
        <v>248</v>
      </c>
    </row>
    <row r="255" spans="1:28" ht="36">
      <c r="A255" s="183" t="s">
        <v>70</v>
      </c>
      <c r="B255" s="183" t="s">
        <v>381</v>
      </c>
      <c r="C255" s="245">
        <v>699</v>
      </c>
      <c r="D255" s="246" t="s">
        <v>72</v>
      </c>
      <c r="E255" s="247">
        <v>3737956000</v>
      </c>
      <c r="F255" s="174"/>
      <c r="G255" s="174"/>
      <c r="H255" s="174">
        <v>1</v>
      </c>
      <c r="I255" s="188"/>
      <c r="J255" s="188"/>
      <c r="K255" s="188"/>
      <c r="L255" s="188">
        <v>0</v>
      </c>
      <c r="M255" s="189">
        <v>3</v>
      </c>
      <c r="N255" s="189"/>
      <c r="O255" s="190">
        <v>3</v>
      </c>
      <c r="P255" s="191"/>
      <c r="Q255" s="192"/>
      <c r="R255" s="193">
        <v>0</v>
      </c>
      <c r="S255" s="194"/>
      <c r="T255" s="194">
        <v>0</v>
      </c>
      <c r="U255" s="234">
        <v>7</v>
      </c>
      <c r="V255" s="235">
        <v>0</v>
      </c>
      <c r="W255" s="235">
        <v>7</v>
      </c>
      <c r="X255" s="235">
        <v>0</v>
      </c>
      <c r="Y255" s="235">
        <v>7</v>
      </c>
      <c r="Z255" s="236">
        <v>7</v>
      </c>
      <c r="AA255" s="228">
        <v>0</v>
      </c>
      <c r="AB255" s="227">
        <v>249</v>
      </c>
    </row>
    <row r="256" spans="1:28" ht="33.75">
      <c r="A256" s="183" t="s">
        <v>70</v>
      </c>
      <c r="B256" s="183" t="s">
        <v>381</v>
      </c>
      <c r="C256" s="245">
        <v>701</v>
      </c>
      <c r="D256" s="246" t="s">
        <v>74</v>
      </c>
      <c r="E256" s="247">
        <v>4543069084</v>
      </c>
      <c r="F256" s="174"/>
      <c r="G256" s="174"/>
      <c r="H256" s="174">
        <v>1</v>
      </c>
      <c r="I256" s="188"/>
      <c r="J256" s="188"/>
      <c r="K256" s="188"/>
      <c r="L256" s="188">
        <v>0</v>
      </c>
      <c r="M256" s="189">
        <v>3</v>
      </c>
      <c r="N256" s="189"/>
      <c r="O256" s="190">
        <v>3</v>
      </c>
      <c r="P256" s="191"/>
      <c r="Q256" s="192"/>
      <c r="R256" s="193">
        <v>0</v>
      </c>
      <c r="S256" s="194"/>
      <c r="T256" s="194">
        <v>0</v>
      </c>
      <c r="U256" s="234">
        <v>7</v>
      </c>
      <c r="V256" s="235">
        <v>0</v>
      </c>
      <c r="W256" s="235">
        <v>7</v>
      </c>
      <c r="X256" s="235">
        <v>0</v>
      </c>
      <c r="Y256" s="235">
        <v>7</v>
      </c>
      <c r="Z256" s="236">
        <v>7</v>
      </c>
      <c r="AA256" s="228">
        <v>0</v>
      </c>
      <c r="AB256" s="227">
        <v>250</v>
      </c>
    </row>
    <row r="257" spans="1:28" ht="45">
      <c r="A257" s="183" t="s">
        <v>215</v>
      </c>
      <c r="B257" s="183" t="s">
        <v>359</v>
      </c>
      <c r="C257" s="245">
        <v>729</v>
      </c>
      <c r="D257" s="246" t="s">
        <v>216</v>
      </c>
      <c r="E257" s="247">
        <v>11979170000</v>
      </c>
      <c r="F257" s="174"/>
      <c r="G257" s="174"/>
      <c r="H257" s="174">
        <v>1</v>
      </c>
      <c r="I257" s="188"/>
      <c r="J257" s="188"/>
      <c r="K257" s="188"/>
      <c r="L257" s="188">
        <v>0</v>
      </c>
      <c r="M257" s="189">
        <v>3</v>
      </c>
      <c r="N257" s="189"/>
      <c r="O257" s="190">
        <v>3</v>
      </c>
      <c r="P257" s="191"/>
      <c r="Q257" s="192"/>
      <c r="R257" s="193">
        <v>0</v>
      </c>
      <c r="S257" s="194"/>
      <c r="T257" s="194">
        <v>0</v>
      </c>
      <c r="U257" s="234">
        <v>7</v>
      </c>
      <c r="V257" s="235">
        <v>0</v>
      </c>
      <c r="W257" s="235">
        <v>7</v>
      </c>
      <c r="X257" s="235">
        <v>0</v>
      </c>
      <c r="Y257" s="235">
        <v>7</v>
      </c>
      <c r="Z257" s="236">
        <v>7</v>
      </c>
      <c r="AA257" s="228">
        <v>0</v>
      </c>
      <c r="AB257" s="227">
        <v>251</v>
      </c>
    </row>
    <row r="258" spans="1:28" ht="45">
      <c r="A258" s="183" t="s">
        <v>461</v>
      </c>
      <c r="B258" s="183" t="s">
        <v>352</v>
      </c>
      <c r="C258" s="245">
        <v>759</v>
      </c>
      <c r="D258" s="246" t="s">
        <v>244</v>
      </c>
      <c r="E258" s="247">
        <v>33874978468</v>
      </c>
      <c r="F258" s="174"/>
      <c r="G258" s="174"/>
      <c r="H258" s="174">
        <v>1</v>
      </c>
      <c r="I258" s="188"/>
      <c r="J258" s="188"/>
      <c r="K258" s="188">
        <v>1</v>
      </c>
      <c r="L258" s="188"/>
      <c r="M258" s="189"/>
      <c r="N258" s="189">
        <v>2</v>
      </c>
      <c r="O258" s="190">
        <v>3</v>
      </c>
      <c r="P258" s="191"/>
      <c r="Q258" s="192"/>
      <c r="R258" s="193">
        <v>0</v>
      </c>
      <c r="S258" s="194"/>
      <c r="T258" s="194">
        <v>0</v>
      </c>
      <c r="U258" s="234">
        <v>7</v>
      </c>
      <c r="V258" s="235">
        <v>5</v>
      </c>
      <c r="W258" s="235">
        <v>12</v>
      </c>
      <c r="X258" s="235">
        <v>0</v>
      </c>
      <c r="Y258" s="235">
        <v>10</v>
      </c>
      <c r="Z258" s="236">
        <v>7</v>
      </c>
      <c r="AA258" s="228">
        <v>0</v>
      </c>
      <c r="AB258" s="227">
        <v>252</v>
      </c>
    </row>
    <row r="259" spans="1:28" ht="81">
      <c r="A259" s="183" t="s">
        <v>487</v>
      </c>
      <c r="B259" s="183" t="s">
        <v>356</v>
      </c>
      <c r="C259" s="245">
        <v>7253</v>
      </c>
      <c r="D259" s="246" t="s">
        <v>189</v>
      </c>
      <c r="E259" s="247">
        <v>34800371678</v>
      </c>
      <c r="F259" s="174"/>
      <c r="G259" s="174"/>
      <c r="H259" s="174">
        <v>1</v>
      </c>
      <c r="I259" s="188"/>
      <c r="J259" s="188"/>
      <c r="K259" s="188">
        <v>1</v>
      </c>
      <c r="L259" s="188"/>
      <c r="M259" s="189">
        <v>3</v>
      </c>
      <c r="N259" s="189"/>
      <c r="O259" s="190"/>
      <c r="P259" s="191"/>
      <c r="Q259" s="192">
        <v>2</v>
      </c>
      <c r="R259" s="193">
        <v>0</v>
      </c>
      <c r="S259" s="194"/>
      <c r="T259" s="194">
        <v>0</v>
      </c>
      <c r="U259" s="234">
        <v>7</v>
      </c>
      <c r="V259" s="235">
        <v>5</v>
      </c>
      <c r="W259" s="235">
        <v>12</v>
      </c>
      <c r="X259" s="235">
        <v>0</v>
      </c>
      <c r="Y259" s="235">
        <v>10</v>
      </c>
      <c r="Z259" s="236">
        <v>7</v>
      </c>
      <c r="AA259" s="228">
        <v>0</v>
      </c>
      <c r="AB259" s="227">
        <v>253</v>
      </c>
    </row>
    <row r="260" spans="1:28" ht="90">
      <c r="A260" s="183" t="s">
        <v>434</v>
      </c>
      <c r="B260" s="183" t="s">
        <v>354</v>
      </c>
      <c r="C260" s="245">
        <v>25</v>
      </c>
      <c r="D260" s="249" t="s">
        <v>435</v>
      </c>
      <c r="E260" s="250">
        <v>3537057600</v>
      </c>
      <c r="F260" s="174"/>
      <c r="G260" s="174"/>
      <c r="H260" s="174">
        <v>1</v>
      </c>
      <c r="I260" s="188"/>
      <c r="J260" s="188"/>
      <c r="K260" s="188">
        <v>1</v>
      </c>
      <c r="L260" s="188"/>
      <c r="M260" s="189"/>
      <c r="N260" s="189">
        <v>2</v>
      </c>
      <c r="O260" s="190">
        <v>3</v>
      </c>
      <c r="P260" s="191"/>
      <c r="Q260" s="192"/>
      <c r="R260" s="193">
        <v>0</v>
      </c>
      <c r="S260" s="194"/>
      <c r="T260" s="194">
        <v>0</v>
      </c>
      <c r="U260" s="234">
        <v>7</v>
      </c>
      <c r="V260" s="235">
        <v>1</v>
      </c>
      <c r="W260" s="235">
        <v>8</v>
      </c>
      <c r="X260" s="235">
        <v>0</v>
      </c>
      <c r="Y260" s="235">
        <v>8</v>
      </c>
      <c r="Z260" s="236">
        <v>7</v>
      </c>
      <c r="AA260" s="228">
        <v>0</v>
      </c>
      <c r="AB260" s="227">
        <v>254</v>
      </c>
    </row>
    <row r="261" spans="1:28" ht="108">
      <c r="A261" s="183" t="s">
        <v>457</v>
      </c>
      <c r="B261" s="183" t="s">
        <v>367</v>
      </c>
      <c r="C261" s="245">
        <v>817</v>
      </c>
      <c r="D261" s="246" t="s">
        <v>300</v>
      </c>
      <c r="E261" s="247">
        <v>6630775000</v>
      </c>
      <c r="F261" s="174"/>
      <c r="G261" s="174"/>
      <c r="H261" s="174">
        <v>1</v>
      </c>
      <c r="I261" s="188">
        <v>3</v>
      </c>
      <c r="J261" s="188"/>
      <c r="K261" s="188"/>
      <c r="L261" s="188"/>
      <c r="M261" s="189"/>
      <c r="N261" s="189">
        <v>2</v>
      </c>
      <c r="O261" s="190"/>
      <c r="P261" s="191">
        <v>1</v>
      </c>
      <c r="Q261" s="192"/>
      <c r="R261" s="193">
        <v>0</v>
      </c>
      <c r="S261" s="194"/>
      <c r="T261" s="194">
        <v>0</v>
      </c>
      <c r="U261" s="234">
        <v>7</v>
      </c>
      <c r="V261" s="235">
        <v>1</v>
      </c>
      <c r="W261" s="235">
        <v>8</v>
      </c>
      <c r="X261" s="235">
        <v>0</v>
      </c>
      <c r="Y261" s="235">
        <v>8</v>
      </c>
      <c r="Z261" s="236">
        <v>7</v>
      </c>
      <c r="AA261" s="228">
        <v>0</v>
      </c>
      <c r="AB261" s="227">
        <v>255</v>
      </c>
    </row>
    <row r="262" spans="1:28" ht="45">
      <c r="A262" s="183" t="s">
        <v>80</v>
      </c>
      <c r="B262" s="183" t="s">
        <v>361</v>
      </c>
      <c r="C262" s="245">
        <v>818</v>
      </c>
      <c r="D262" s="246" t="s">
        <v>301</v>
      </c>
      <c r="E262" s="247">
        <v>18365119917</v>
      </c>
      <c r="F262" s="174"/>
      <c r="G262" s="174"/>
      <c r="H262" s="174">
        <v>1</v>
      </c>
      <c r="I262" s="188"/>
      <c r="J262" s="188"/>
      <c r="K262" s="188">
        <v>1</v>
      </c>
      <c r="L262" s="188"/>
      <c r="M262" s="189"/>
      <c r="N262" s="189">
        <v>2</v>
      </c>
      <c r="O262" s="190">
        <v>3</v>
      </c>
      <c r="P262" s="191"/>
      <c r="Q262" s="192"/>
      <c r="R262" s="193">
        <v>0</v>
      </c>
      <c r="S262" s="194"/>
      <c r="T262" s="194">
        <v>0</v>
      </c>
      <c r="U262" s="234">
        <v>7</v>
      </c>
      <c r="V262" s="235">
        <v>1</v>
      </c>
      <c r="W262" s="235">
        <v>8</v>
      </c>
      <c r="X262" s="235">
        <v>0</v>
      </c>
      <c r="Y262" s="235">
        <v>8</v>
      </c>
      <c r="Z262" s="236">
        <v>7</v>
      </c>
      <c r="AA262" s="228">
        <v>0</v>
      </c>
      <c r="AB262" s="227">
        <v>256</v>
      </c>
    </row>
    <row r="263" spans="1:28" ht="63">
      <c r="A263" s="183" t="s">
        <v>29</v>
      </c>
      <c r="B263" s="183" t="s">
        <v>362</v>
      </c>
      <c r="C263" s="245">
        <v>7032</v>
      </c>
      <c r="D263" s="246" t="s">
        <v>181</v>
      </c>
      <c r="E263" s="247">
        <v>2007585520</v>
      </c>
      <c r="F263" s="174"/>
      <c r="G263" s="174"/>
      <c r="H263" s="174">
        <v>1</v>
      </c>
      <c r="I263" s="188"/>
      <c r="J263" s="188"/>
      <c r="K263" s="188">
        <v>1</v>
      </c>
      <c r="L263" s="188"/>
      <c r="M263" s="189"/>
      <c r="N263" s="189">
        <v>2</v>
      </c>
      <c r="O263" s="190">
        <v>3</v>
      </c>
      <c r="P263" s="191"/>
      <c r="Q263" s="192"/>
      <c r="R263" s="193">
        <v>0</v>
      </c>
      <c r="S263" s="194"/>
      <c r="T263" s="194">
        <v>0</v>
      </c>
      <c r="U263" s="234">
        <v>7</v>
      </c>
      <c r="V263" s="235">
        <v>0</v>
      </c>
      <c r="W263" s="235">
        <v>7</v>
      </c>
      <c r="X263" s="235">
        <v>0</v>
      </c>
      <c r="Y263" s="235">
        <v>7</v>
      </c>
      <c r="Z263" s="236">
        <v>7</v>
      </c>
      <c r="AA263" s="228">
        <v>0</v>
      </c>
      <c r="AB263" s="227">
        <v>257</v>
      </c>
    </row>
    <row r="264" spans="1:28" ht="54">
      <c r="A264" s="183" t="s">
        <v>18</v>
      </c>
      <c r="B264" s="183" t="s">
        <v>363</v>
      </c>
      <c r="C264" s="245">
        <v>688</v>
      </c>
      <c r="D264" s="246" t="s">
        <v>57</v>
      </c>
      <c r="E264" s="247">
        <v>6526700000</v>
      </c>
      <c r="F264" s="174"/>
      <c r="G264" s="174"/>
      <c r="H264" s="174">
        <v>1</v>
      </c>
      <c r="I264" s="188"/>
      <c r="J264" s="188"/>
      <c r="K264" s="188">
        <v>1</v>
      </c>
      <c r="L264" s="188"/>
      <c r="M264" s="189"/>
      <c r="N264" s="189">
        <v>2</v>
      </c>
      <c r="O264" s="190">
        <v>3</v>
      </c>
      <c r="P264" s="191"/>
      <c r="Q264" s="192"/>
      <c r="R264" s="193">
        <v>0</v>
      </c>
      <c r="S264" s="194"/>
      <c r="T264" s="194">
        <v>0</v>
      </c>
      <c r="U264" s="234">
        <v>7</v>
      </c>
      <c r="V264" s="235">
        <v>1</v>
      </c>
      <c r="W264" s="235">
        <v>8</v>
      </c>
      <c r="X264" s="235">
        <v>0</v>
      </c>
      <c r="Y264" s="235">
        <v>8</v>
      </c>
      <c r="Z264" s="236">
        <v>7</v>
      </c>
      <c r="AA264" s="228">
        <v>0</v>
      </c>
      <c r="AB264" s="227">
        <v>258</v>
      </c>
    </row>
    <row r="265" spans="1:28" ht="33.75">
      <c r="A265" s="183" t="s">
        <v>26</v>
      </c>
      <c r="B265" s="183" t="s">
        <v>380</v>
      </c>
      <c r="C265" s="245">
        <v>924</v>
      </c>
      <c r="D265" s="246"/>
      <c r="E265" s="247">
        <v>0</v>
      </c>
      <c r="F265" s="174"/>
      <c r="G265" s="174"/>
      <c r="H265" s="174">
        <v>1</v>
      </c>
      <c r="I265" s="188"/>
      <c r="J265" s="188">
        <v>2</v>
      </c>
      <c r="K265" s="188"/>
      <c r="L265" s="188"/>
      <c r="M265" s="189"/>
      <c r="N265" s="189">
        <v>2</v>
      </c>
      <c r="O265" s="190"/>
      <c r="P265" s="191"/>
      <c r="Q265" s="192"/>
      <c r="R265" s="193">
        <v>0</v>
      </c>
      <c r="S265" s="194">
        <v>2</v>
      </c>
      <c r="T265" s="194"/>
      <c r="U265" s="234">
        <v>7</v>
      </c>
      <c r="V265" s="235">
        <v>0</v>
      </c>
      <c r="W265" s="235">
        <v>7</v>
      </c>
      <c r="X265" s="235">
        <v>0</v>
      </c>
      <c r="Y265" s="235">
        <v>7</v>
      </c>
      <c r="Z265" s="236">
        <v>7</v>
      </c>
      <c r="AA265" s="228">
        <v>0</v>
      </c>
      <c r="AB265" s="227">
        <v>259</v>
      </c>
    </row>
    <row r="266" spans="1:28" ht="99">
      <c r="A266" s="183" t="s">
        <v>457</v>
      </c>
      <c r="B266" s="183" t="s">
        <v>367</v>
      </c>
      <c r="C266" s="245">
        <v>131</v>
      </c>
      <c r="D266" s="246" t="s">
        <v>458</v>
      </c>
      <c r="E266" s="247">
        <v>13260865215</v>
      </c>
      <c r="F266" s="174"/>
      <c r="G266" s="174"/>
      <c r="H266" s="174">
        <v>1</v>
      </c>
      <c r="I266" s="188"/>
      <c r="J266" s="188"/>
      <c r="K266" s="188"/>
      <c r="L266" s="188">
        <v>0</v>
      </c>
      <c r="M266" s="189"/>
      <c r="N266" s="189">
        <v>2</v>
      </c>
      <c r="O266" s="190">
        <v>3</v>
      </c>
      <c r="P266" s="191"/>
      <c r="Q266" s="192"/>
      <c r="R266" s="193">
        <v>0</v>
      </c>
      <c r="S266" s="194"/>
      <c r="T266" s="194">
        <v>0</v>
      </c>
      <c r="U266" s="234">
        <v>6</v>
      </c>
      <c r="V266" s="235">
        <v>1</v>
      </c>
      <c r="W266" s="235">
        <v>7</v>
      </c>
      <c r="X266" s="235">
        <v>0</v>
      </c>
      <c r="Y266" s="235">
        <v>7</v>
      </c>
      <c r="Z266" s="236">
        <v>6</v>
      </c>
      <c r="AA266" s="228">
        <v>0</v>
      </c>
      <c r="AB266" s="227">
        <v>260</v>
      </c>
    </row>
    <row r="267" spans="1:28" ht="56.25">
      <c r="A267" s="183" t="s">
        <v>469</v>
      </c>
      <c r="B267" s="183" t="s">
        <v>374</v>
      </c>
      <c r="C267" s="245">
        <v>720</v>
      </c>
      <c r="D267" s="246" t="s">
        <v>207</v>
      </c>
      <c r="E267" s="247">
        <v>5324400000</v>
      </c>
      <c r="F267" s="174"/>
      <c r="G267" s="174"/>
      <c r="H267" s="174">
        <v>1</v>
      </c>
      <c r="I267" s="188"/>
      <c r="J267" s="188"/>
      <c r="K267" s="188"/>
      <c r="L267" s="188">
        <v>0</v>
      </c>
      <c r="M267" s="189"/>
      <c r="N267" s="189">
        <v>2</v>
      </c>
      <c r="O267" s="190">
        <v>3</v>
      </c>
      <c r="P267" s="191"/>
      <c r="Q267" s="192"/>
      <c r="R267" s="193">
        <v>0</v>
      </c>
      <c r="S267" s="194"/>
      <c r="T267" s="194">
        <v>0</v>
      </c>
      <c r="U267" s="234">
        <v>6</v>
      </c>
      <c r="V267" s="235">
        <v>0</v>
      </c>
      <c r="W267" s="235">
        <v>6</v>
      </c>
      <c r="X267" s="235">
        <v>0</v>
      </c>
      <c r="Y267" s="235">
        <v>6</v>
      </c>
      <c r="Z267" s="236">
        <v>6</v>
      </c>
      <c r="AA267" s="228">
        <v>0</v>
      </c>
      <c r="AB267" s="227">
        <v>261</v>
      </c>
    </row>
    <row r="268" spans="1:28" ht="56.25">
      <c r="A268" s="183" t="s">
        <v>75</v>
      </c>
      <c r="B268" s="183" t="s">
        <v>375</v>
      </c>
      <c r="C268" s="245">
        <v>907</v>
      </c>
      <c r="D268" s="246" t="s">
        <v>437</v>
      </c>
      <c r="E268" s="247">
        <v>1811146803</v>
      </c>
      <c r="F268" s="174"/>
      <c r="G268" s="174"/>
      <c r="H268" s="174">
        <v>1</v>
      </c>
      <c r="I268" s="188"/>
      <c r="J268" s="188"/>
      <c r="K268" s="188"/>
      <c r="L268" s="188">
        <v>0</v>
      </c>
      <c r="M268" s="189"/>
      <c r="N268" s="189">
        <v>2</v>
      </c>
      <c r="O268" s="190">
        <v>3</v>
      </c>
      <c r="P268" s="191"/>
      <c r="Q268" s="192"/>
      <c r="R268" s="193"/>
      <c r="S268" s="194"/>
      <c r="T268" s="194">
        <v>0</v>
      </c>
      <c r="U268" s="234">
        <v>6</v>
      </c>
      <c r="V268" s="235">
        <v>0</v>
      </c>
      <c r="W268" s="235">
        <v>6</v>
      </c>
      <c r="X268" s="235">
        <v>0</v>
      </c>
      <c r="Y268" s="235">
        <v>6</v>
      </c>
      <c r="Z268" s="236">
        <v>6</v>
      </c>
      <c r="AA268" s="228">
        <v>0</v>
      </c>
      <c r="AB268" s="227">
        <v>262</v>
      </c>
    </row>
    <row r="269" spans="1:28" ht="54">
      <c r="A269" s="183" t="s">
        <v>26</v>
      </c>
      <c r="B269" s="183" t="s">
        <v>380</v>
      </c>
      <c r="C269" s="245">
        <v>518</v>
      </c>
      <c r="D269" s="246" t="s">
        <v>36</v>
      </c>
      <c r="E269" s="247">
        <v>2564142689</v>
      </c>
      <c r="F269" s="174"/>
      <c r="G269" s="174"/>
      <c r="H269" s="174">
        <v>1</v>
      </c>
      <c r="I269" s="188"/>
      <c r="J269" s="188"/>
      <c r="K269" s="188"/>
      <c r="L269" s="188">
        <v>0</v>
      </c>
      <c r="M269" s="189"/>
      <c r="N269" s="189">
        <v>2</v>
      </c>
      <c r="O269" s="190">
        <v>3</v>
      </c>
      <c r="P269" s="191"/>
      <c r="Q269" s="192"/>
      <c r="R269" s="193">
        <v>0</v>
      </c>
      <c r="S269" s="194"/>
      <c r="T269" s="194">
        <v>0</v>
      </c>
      <c r="U269" s="234">
        <v>6</v>
      </c>
      <c r="V269" s="235">
        <v>0</v>
      </c>
      <c r="W269" s="235">
        <v>6</v>
      </c>
      <c r="X269" s="235">
        <v>0</v>
      </c>
      <c r="Y269" s="235">
        <v>6</v>
      </c>
      <c r="Z269" s="236">
        <v>6</v>
      </c>
      <c r="AA269" s="228">
        <v>0</v>
      </c>
      <c r="AB269" s="227">
        <v>263</v>
      </c>
    </row>
    <row r="270" spans="1:28" ht="81">
      <c r="A270" s="183" t="s">
        <v>3</v>
      </c>
      <c r="B270" s="183" t="s">
        <v>360</v>
      </c>
      <c r="C270" s="245">
        <v>683</v>
      </c>
      <c r="D270" s="246" t="s">
        <v>53</v>
      </c>
      <c r="E270" s="247">
        <v>37297659327</v>
      </c>
      <c r="F270" s="174"/>
      <c r="G270" s="174"/>
      <c r="H270" s="174">
        <v>1</v>
      </c>
      <c r="I270" s="188"/>
      <c r="J270" s="188"/>
      <c r="K270" s="188"/>
      <c r="L270" s="188">
        <v>0</v>
      </c>
      <c r="M270" s="189"/>
      <c r="N270" s="189">
        <v>2</v>
      </c>
      <c r="O270" s="190">
        <v>3</v>
      </c>
      <c r="P270" s="191"/>
      <c r="Q270" s="192"/>
      <c r="R270" s="193">
        <v>0</v>
      </c>
      <c r="S270" s="194"/>
      <c r="T270" s="194">
        <v>0</v>
      </c>
      <c r="U270" s="234">
        <v>6</v>
      </c>
      <c r="V270" s="235">
        <v>1</v>
      </c>
      <c r="W270" s="235">
        <v>7</v>
      </c>
      <c r="X270" s="235">
        <v>0</v>
      </c>
      <c r="Y270" s="235">
        <v>7</v>
      </c>
      <c r="Z270" s="236">
        <v>6</v>
      </c>
      <c r="AA270" s="228">
        <v>0</v>
      </c>
      <c r="AB270" s="227">
        <v>264</v>
      </c>
    </row>
    <row r="271" spans="1:28" ht="36">
      <c r="A271" s="183" t="s">
        <v>3</v>
      </c>
      <c r="B271" s="183" t="s">
        <v>360</v>
      </c>
      <c r="C271" s="245">
        <v>684</v>
      </c>
      <c r="D271" s="246" t="s">
        <v>54</v>
      </c>
      <c r="E271" s="247">
        <v>13793565546</v>
      </c>
      <c r="F271" s="174"/>
      <c r="G271" s="174"/>
      <c r="H271" s="174">
        <v>1</v>
      </c>
      <c r="I271" s="188"/>
      <c r="J271" s="188"/>
      <c r="K271" s="188"/>
      <c r="L271" s="188">
        <v>0</v>
      </c>
      <c r="M271" s="189"/>
      <c r="N271" s="189">
        <v>2</v>
      </c>
      <c r="O271" s="190">
        <v>3</v>
      </c>
      <c r="P271" s="191"/>
      <c r="Q271" s="192"/>
      <c r="R271" s="193">
        <v>0</v>
      </c>
      <c r="S271" s="194"/>
      <c r="T271" s="194">
        <v>0</v>
      </c>
      <c r="U271" s="234">
        <v>6</v>
      </c>
      <c r="V271" s="235">
        <v>1</v>
      </c>
      <c r="W271" s="235">
        <v>7</v>
      </c>
      <c r="X271" s="235">
        <v>0</v>
      </c>
      <c r="Y271" s="235">
        <v>7</v>
      </c>
      <c r="Z271" s="236">
        <v>6</v>
      </c>
      <c r="AA271" s="228">
        <v>0</v>
      </c>
      <c r="AB271" s="227">
        <v>265</v>
      </c>
    </row>
    <row r="272" spans="1:28" ht="72">
      <c r="A272" s="183" t="s">
        <v>215</v>
      </c>
      <c r="B272" s="183" t="s">
        <v>359</v>
      </c>
      <c r="C272" s="245">
        <v>788</v>
      </c>
      <c r="D272" s="246" t="s">
        <v>272</v>
      </c>
      <c r="E272" s="247">
        <v>7254396000</v>
      </c>
      <c r="F272" s="174"/>
      <c r="G272" s="174"/>
      <c r="H272" s="174">
        <v>1</v>
      </c>
      <c r="I272" s="188"/>
      <c r="J272" s="188"/>
      <c r="K272" s="188"/>
      <c r="L272" s="188">
        <v>0</v>
      </c>
      <c r="M272" s="189"/>
      <c r="N272" s="189">
        <v>2</v>
      </c>
      <c r="O272" s="190">
        <v>3</v>
      </c>
      <c r="P272" s="191"/>
      <c r="Q272" s="192"/>
      <c r="R272" s="193">
        <v>0</v>
      </c>
      <c r="S272" s="194"/>
      <c r="T272" s="194">
        <v>0</v>
      </c>
      <c r="U272" s="234">
        <v>6</v>
      </c>
      <c r="V272" s="235">
        <v>0</v>
      </c>
      <c r="W272" s="235">
        <v>6</v>
      </c>
      <c r="X272" s="235">
        <v>0</v>
      </c>
      <c r="Y272" s="235">
        <v>6</v>
      </c>
      <c r="Z272" s="236">
        <v>6</v>
      </c>
      <c r="AA272" s="228">
        <v>0</v>
      </c>
      <c r="AB272" s="227">
        <v>266</v>
      </c>
    </row>
    <row r="273" spans="1:28" ht="54">
      <c r="A273" s="183" t="s">
        <v>479</v>
      </c>
      <c r="B273" s="183" t="s">
        <v>379</v>
      </c>
      <c r="C273" s="245">
        <v>824</v>
      </c>
      <c r="D273" s="246" t="s">
        <v>307</v>
      </c>
      <c r="E273" s="247">
        <v>5546000000</v>
      </c>
      <c r="F273" s="174"/>
      <c r="G273" s="174"/>
      <c r="H273" s="174">
        <v>1</v>
      </c>
      <c r="I273" s="188"/>
      <c r="J273" s="188"/>
      <c r="K273" s="188"/>
      <c r="L273" s="188">
        <v>0</v>
      </c>
      <c r="M273" s="189"/>
      <c r="N273" s="189">
        <v>2</v>
      </c>
      <c r="O273" s="190">
        <v>3</v>
      </c>
      <c r="P273" s="191"/>
      <c r="Q273" s="192"/>
      <c r="R273" s="193">
        <v>0</v>
      </c>
      <c r="S273" s="194"/>
      <c r="T273" s="194">
        <v>0</v>
      </c>
      <c r="U273" s="234">
        <v>6</v>
      </c>
      <c r="V273" s="235">
        <v>0</v>
      </c>
      <c r="W273" s="235">
        <v>6</v>
      </c>
      <c r="X273" s="235">
        <v>0</v>
      </c>
      <c r="Y273" s="235">
        <v>6</v>
      </c>
      <c r="Z273" s="236">
        <v>6</v>
      </c>
      <c r="AA273" s="228">
        <v>0</v>
      </c>
      <c r="AB273" s="227">
        <v>267</v>
      </c>
    </row>
    <row r="274" spans="1:28" ht="54">
      <c r="A274" s="183" t="s">
        <v>479</v>
      </c>
      <c r="B274" s="183" t="s">
        <v>379</v>
      </c>
      <c r="C274" s="245">
        <v>825</v>
      </c>
      <c r="D274" s="246" t="s">
        <v>308</v>
      </c>
      <c r="E274" s="247">
        <v>4035000000</v>
      </c>
      <c r="F274" s="174"/>
      <c r="G274" s="174"/>
      <c r="H274" s="174">
        <v>1</v>
      </c>
      <c r="I274" s="188"/>
      <c r="J274" s="188"/>
      <c r="K274" s="188"/>
      <c r="L274" s="188">
        <v>0</v>
      </c>
      <c r="M274" s="189"/>
      <c r="N274" s="189">
        <v>2</v>
      </c>
      <c r="O274" s="190">
        <v>3</v>
      </c>
      <c r="P274" s="191"/>
      <c r="Q274" s="192"/>
      <c r="R274" s="193">
        <v>0</v>
      </c>
      <c r="S274" s="194"/>
      <c r="T274" s="194">
        <v>0</v>
      </c>
      <c r="U274" s="234">
        <v>6</v>
      </c>
      <c r="V274" s="235">
        <v>0</v>
      </c>
      <c r="W274" s="235">
        <v>6</v>
      </c>
      <c r="X274" s="235">
        <v>0</v>
      </c>
      <c r="Y274" s="235">
        <v>6</v>
      </c>
      <c r="Z274" s="236">
        <v>6</v>
      </c>
      <c r="AA274" s="228">
        <v>0</v>
      </c>
      <c r="AB274" s="227">
        <v>268</v>
      </c>
    </row>
    <row r="275" spans="1:28" ht="72">
      <c r="A275" s="183" t="s">
        <v>457</v>
      </c>
      <c r="B275" s="183" t="s">
        <v>367</v>
      </c>
      <c r="C275" s="245">
        <v>826</v>
      </c>
      <c r="D275" s="246" t="s">
        <v>309</v>
      </c>
      <c r="E275" s="247">
        <v>17145098366</v>
      </c>
      <c r="F275" s="174"/>
      <c r="G275" s="174"/>
      <c r="H275" s="174">
        <v>1</v>
      </c>
      <c r="I275" s="188"/>
      <c r="J275" s="188"/>
      <c r="K275" s="188"/>
      <c r="L275" s="188">
        <v>0</v>
      </c>
      <c r="M275" s="189"/>
      <c r="N275" s="189">
        <v>2</v>
      </c>
      <c r="O275" s="190">
        <v>3</v>
      </c>
      <c r="P275" s="191"/>
      <c r="Q275" s="192"/>
      <c r="R275" s="193">
        <v>0</v>
      </c>
      <c r="S275" s="194"/>
      <c r="T275" s="194">
        <v>0</v>
      </c>
      <c r="U275" s="234">
        <v>6</v>
      </c>
      <c r="V275" s="235">
        <v>1</v>
      </c>
      <c r="W275" s="235">
        <v>7</v>
      </c>
      <c r="X275" s="235">
        <v>0</v>
      </c>
      <c r="Y275" s="235">
        <v>7</v>
      </c>
      <c r="Z275" s="236">
        <v>6</v>
      </c>
      <c r="AA275" s="228">
        <v>0</v>
      </c>
      <c r="AB275" s="227">
        <v>269</v>
      </c>
    </row>
    <row r="276" spans="1:28" ht="33.75">
      <c r="A276" s="183" t="s">
        <v>29</v>
      </c>
      <c r="B276" s="183" t="s">
        <v>362</v>
      </c>
      <c r="C276" s="245">
        <v>912</v>
      </c>
      <c r="D276" s="246" t="s">
        <v>135</v>
      </c>
      <c r="E276" s="247">
        <v>511000000</v>
      </c>
      <c r="F276" s="174"/>
      <c r="G276" s="174"/>
      <c r="H276" s="174">
        <v>1</v>
      </c>
      <c r="I276" s="188"/>
      <c r="J276" s="188"/>
      <c r="K276" s="188"/>
      <c r="L276" s="188">
        <v>0</v>
      </c>
      <c r="M276" s="189"/>
      <c r="N276" s="189">
        <v>2</v>
      </c>
      <c r="O276" s="190">
        <v>3</v>
      </c>
      <c r="P276" s="191"/>
      <c r="Q276" s="192"/>
      <c r="R276" s="193">
        <v>0</v>
      </c>
      <c r="S276" s="194"/>
      <c r="T276" s="194">
        <v>0</v>
      </c>
      <c r="U276" s="234">
        <v>6</v>
      </c>
      <c r="V276" s="235">
        <v>0</v>
      </c>
      <c r="W276" s="235">
        <v>6</v>
      </c>
      <c r="X276" s="235">
        <v>0</v>
      </c>
      <c r="Y276" s="235">
        <v>6</v>
      </c>
      <c r="Z276" s="236">
        <v>6</v>
      </c>
      <c r="AA276" s="228">
        <v>0</v>
      </c>
      <c r="AB276" s="227">
        <v>270</v>
      </c>
    </row>
    <row r="277" spans="1:28" ht="54">
      <c r="A277" s="183" t="s">
        <v>473</v>
      </c>
      <c r="B277" s="183" t="s">
        <v>349</v>
      </c>
      <c r="C277" s="245">
        <v>954</v>
      </c>
      <c r="D277" s="246" t="s">
        <v>161</v>
      </c>
      <c r="E277" s="247">
        <v>23731000000</v>
      </c>
      <c r="F277" s="174"/>
      <c r="G277" s="174"/>
      <c r="H277" s="174">
        <v>1</v>
      </c>
      <c r="I277" s="188"/>
      <c r="J277" s="188"/>
      <c r="K277" s="188"/>
      <c r="L277" s="188">
        <v>0</v>
      </c>
      <c r="M277" s="189"/>
      <c r="N277" s="189">
        <v>2</v>
      </c>
      <c r="O277" s="190">
        <v>3</v>
      </c>
      <c r="P277" s="191"/>
      <c r="Q277" s="192"/>
      <c r="R277" s="193">
        <v>0</v>
      </c>
      <c r="S277" s="194"/>
      <c r="T277" s="194">
        <v>0</v>
      </c>
      <c r="U277" s="234">
        <v>6</v>
      </c>
      <c r="V277" s="235">
        <v>5</v>
      </c>
      <c r="W277" s="235">
        <v>11</v>
      </c>
      <c r="X277" s="235">
        <v>0</v>
      </c>
      <c r="Y277" s="235">
        <v>9</v>
      </c>
      <c r="Z277" s="236">
        <v>6</v>
      </c>
      <c r="AA277" s="228">
        <v>0</v>
      </c>
      <c r="AB277" s="227">
        <v>271</v>
      </c>
    </row>
    <row r="278" spans="1:28" ht="72">
      <c r="A278" s="183" t="s">
        <v>473</v>
      </c>
      <c r="B278" s="183" t="s">
        <v>349</v>
      </c>
      <c r="C278" s="245">
        <v>955</v>
      </c>
      <c r="D278" s="246" t="s">
        <v>162</v>
      </c>
      <c r="E278" s="247">
        <v>2802000000</v>
      </c>
      <c r="F278" s="174"/>
      <c r="G278" s="174"/>
      <c r="H278" s="174">
        <v>1</v>
      </c>
      <c r="I278" s="188"/>
      <c r="J278" s="188"/>
      <c r="K278" s="188"/>
      <c r="L278" s="188">
        <v>0</v>
      </c>
      <c r="M278" s="189"/>
      <c r="N278" s="189">
        <v>2</v>
      </c>
      <c r="O278" s="190">
        <v>3</v>
      </c>
      <c r="P278" s="191"/>
      <c r="Q278" s="192"/>
      <c r="R278" s="193">
        <v>0</v>
      </c>
      <c r="S278" s="194"/>
      <c r="T278" s="194">
        <v>0</v>
      </c>
      <c r="U278" s="234">
        <v>6</v>
      </c>
      <c r="V278" s="235">
        <v>5</v>
      </c>
      <c r="W278" s="235">
        <v>11</v>
      </c>
      <c r="X278" s="235">
        <v>0</v>
      </c>
      <c r="Y278" s="235">
        <v>9</v>
      </c>
      <c r="Z278" s="236">
        <v>6</v>
      </c>
      <c r="AA278" s="228">
        <v>0</v>
      </c>
      <c r="AB278" s="227">
        <v>272</v>
      </c>
    </row>
    <row r="279" spans="1:28" ht="56.25">
      <c r="A279" s="183" t="s">
        <v>450</v>
      </c>
      <c r="B279" s="183" t="s">
        <v>343</v>
      </c>
      <c r="C279" s="245">
        <v>7225</v>
      </c>
      <c r="D279" s="246" t="s">
        <v>437</v>
      </c>
      <c r="E279" s="247">
        <v>12800068044</v>
      </c>
      <c r="F279" s="174"/>
      <c r="G279" s="174"/>
      <c r="H279" s="174">
        <v>1</v>
      </c>
      <c r="I279" s="188"/>
      <c r="J279" s="188"/>
      <c r="K279" s="188"/>
      <c r="L279" s="188">
        <v>0</v>
      </c>
      <c r="M279" s="189"/>
      <c r="N279" s="189">
        <v>2</v>
      </c>
      <c r="O279" s="190">
        <v>3</v>
      </c>
      <c r="P279" s="191"/>
      <c r="Q279" s="192"/>
      <c r="R279" s="193"/>
      <c r="S279" s="194"/>
      <c r="T279" s="194">
        <v>0</v>
      </c>
      <c r="U279" s="234">
        <v>6</v>
      </c>
      <c r="V279" s="235">
        <v>5</v>
      </c>
      <c r="W279" s="235">
        <v>11</v>
      </c>
      <c r="X279" s="235">
        <v>0</v>
      </c>
      <c r="Y279" s="235">
        <v>9</v>
      </c>
      <c r="Z279" s="236">
        <v>6</v>
      </c>
      <c r="AA279" s="228">
        <v>0</v>
      </c>
      <c r="AB279" s="227">
        <v>273</v>
      </c>
    </row>
    <row r="280" spans="1:28" ht="54">
      <c r="A280" s="183" t="s">
        <v>477</v>
      </c>
      <c r="B280" s="183" t="s">
        <v>368</v>
      </c>
      <c r="C280" s="245">
        <v>7377</v>
      </c>
      <c r="D280" s="246" t="s">
        <v>194</v>
      </c>
      <c r="E280" s="247">
        <v>8268754902</v>
      </c>
      <c r="F280" s="174"/>
      <c r="G280" s="174"/>
      <c r="H280" s="174">
        <v>1</v>
      </c>
      <c r="I280" s="188"/>
      <c r="J280" s="188"/>
      <c r="K280" s="188"/>
      <c r="L280" s="188">
        <v>0</v>
      </c>
      <c r="M280" s="189"/>
      <c r="N280" s="189">
        <v>2</v>
      </c>
      <c r="O280" s="190">
        <v>3</v>
      </c>
      <c r="P280" s="191"/>
      <c r="Q280" s="192"/>
      <c r="R280" s="193">
        <v>0</v>
      </c>
      <c r="S280" s="194"/>
      <c r="T280" s="194">
        <v>0</v>
      </c>
      <c r="U280" s="234">
        <v>6</v>
      </c>
      <c r="V280" s="235">
        <v>1</v>
      </c>
      <c r="W280" s="235">
        <v>7</v>
      </c>
      <c r="X280" s="235">
        <v>0</v>
      </c>
      <c r="Y280" s="235">
        <v>7</v>
      </c>
      <c r="Z280" s="236">
        <v>6</v>
      </c>
      <c r="AA280" s="228">
        <v>0</v>
      </c>
      <c r="AB280" s="227">
        <v>274</v>
      </c>
    </row>
    <row r="281" spans="1:28" ht="15">
      <c r="A281" s="183" t="s">
        <v>422</v>
      </c>
      <c r="B281" s="183" t="s">
        <v>341</v>
      </c>
      <c r="C281" s="245">
        <v>11</v>
      </c>
      <c r="D281" s="245" t="s">
        <v>428</v>
      </c>
      <c r="E281" s="252">
        <v>1735411800</v>
      </c>
      <c r="F281" s="174"/>
      <c r="G281" s="174"/>
      <c r="H281" s="174">
        <v>1</v>
      </c>
      <c r="I281" s="188"/>
      <c r="J281" s="188"/>
      <c r="K281" s="188"/>
      <c r="L281" s="188">
        <v>0</v>
      </c>
      <c r="M281" s="189"/>
      <c r="N281" s="189">
        <v>2</v>
      </c>
      <c r="O281" s="190">
        <v>3</v>
      </c>
      <c r="P281" s="191"/>
      <c r="Q281" s="192"/>
      <c r="R281" s="193">
        <v>0</v>
      </c>
      <c r="S281" s="194"/>
      <c r="T281" s="194">
        <v>0</v>
      </c>
      <c r="U281" s="234">
        <v>6</v>
      </c>
      <c r="V281" s="235">
        <v>0</v>
      </c>
      <c r="W281" s="235">
        <v>6</v>
      </c>
      <c r="X281" s="235">
        <v>0</v>
      </c>
      <c r="Y281" s="235">
        <v>6</v>
      </c>
      <c r="Z281" s="236">
        <v>6</v>
      </c>
      <c r="AA281" s="228">
        <v>0</v>
      </c>
      <c r="AB281" s="227">
        <v>275</v>
      </c>
    </row>
    <row r="282" spans="1:28" ht="33.75">
      <c r="A282" s="183" t="s">
        <v>429</v>
      </c>
      <c r="B282" s="183" t="s">
        <v>365</v>
      </c>
      <c r="C282" s="245">
        <v>14</v>
      </c>
      <c r="D282" s="249" t="s">
        <v>430</v>
      </c>
      <c r="E282" s="250">
        <v>6735348542</v>
      </c>
      <c r="F282" s="174"/>
      <c r="G282" s="174"/>
      <c r="H282" s="174">
        <v>1</v>
      </c>
      <c r="I282" s="188"/>
      <c r="J282" s="188"/>
      <c r="K282" s="188"/>
      <c r="L282" s="188">
        <v>0</v>
      </c>
      <c r="M282" s="189"/>
      <c r="N282" s="189">
        <v>2</v>
      </c>
      <c r="O282" s="190">
        <v>3</v>
      </c>
      <c r="P282" s="191"/>
      <c r="Q282" s="192"/>
      <c r="R282" s="193">
        <v>0</v>
      </c>
      <c r="S282" s="194"/>
      <c r="T282" s="194">
        <v>0</v>
      </c>
      <c r="U282" s="234">
        <v>6</v>
      </c>
      <c r="V282" s="235">
        <v>1</v>
      </c>
      <c r="W282" s="235">
        <v>7</v>
      </c>
      <c r="X282" s="235">
        <v>0</v>
      </c>
      <c r="Y282" s="235">
        <v>7</v>
      </c>
      <c r="Z282" s="236">
        <v>6</v>
      </c>
      <c r="AA282" s="228">
        <v>0</v>
      </c>
      <c r="AB282" s="227">
        <v>276</v>
      </c>
    </row>
    <row r="283" spans="1:28" ht="33.75">
      <c r="A283" s="183" t="s">
        <v>434</v>
      </c>
      <c r="B283" s="183" t="s">
        <v>354</v>
      </c>
      <c r="C283" s="245">
        <v>34</v>
      </c>
      <c r="D283" s="246" t="s">
        <v>437</v>
      </c>
      <c r="E283" s="247">
        <v>4619047877</v>
      </c>
      <c r="F283" s="174"/>
      <c r="G283" s="174"/>
      <c r="H283" s="174">
        <v>1</v>
      </c>
      <c r="I283" s="188"/>
      <c r="J283" s="188"/>
      <c r="K283" s="188"/>
      <c r="L283" s="188">
        <v>0</v>
      </c>
      <c r="M283" s="189"/>
      <c r="N283" s="189">
        <v>2</v>
      </c>
      <c r="O283" s="190">
        <v>3</v>
      </c>
      <c r="P283" s="191"/>
      <c r="Q283" s="192"/>
      <c r="R283" s="193">
        <v>0</v>
      </c>
      <c r="S283" s="194"/>
      <c r="T283" s="194">
        <v>0</v>
      </c>
      <c r="U283" s="234">
        <v>6</v>
      </c>
      <c r="V283" s="235">
        <v>1</v>
      </c>
      <c r="W283" s="235">
        <v>7</v>
      </c>
      <c r="X283" s="235">
        <v>0</v>
      </c>
      <c r="Y283" s="235">
        <v>7</v>
      </c>
      <c r="Z283" s="236">
        <v>6</v>
      </c>
      <c r="AA283" s="228">
        <v>0</v>
      </c>
      <c r="AB283" s="227">
        <v>277</v>
      </c>
    </row>
    <row r="284" spans="1:28" ht="63">
      <c r="A284" s="183" t="s">
        <v>459</v>
      </c>
      <c r="B284" s="183" t="s">
        <v>386</v>
      </c>
      <c r="C284" s="245">
        <v>143</v>
      </c>
      <c r="D284" s="246" t="s">
        <v>460</v>
      </c>
      <c r="E284" s="247">
        <v>6850039128</v>
      </c>
      <c r="F284" s="174"/>
      <c r="G284" s="174"/>
      <c r="H284" s="174">
        <v>1</v>
      </c>
      <c r="I284" s="188"/>
      <c r="J284" s="188"/>
      <c r="K284" s="188"/>
      <c r="L284" s="188">
        <v>0</v>
      </c>
      <c r="M284" s="189"/>
      <c r="N284" s="189">
        <v>2</v>
      </c>
      <c r="O284" s="190">
        <v>3</v>
      </c>
      <c r="P284" s="191"/>
      <c r="Q284" s="192"/>
      <c r="R284" s="193">
        <v>0</v>
      </c>
      <c r="S284" s="194"/>
      <c r="T284" s="194">
        <v>0</v>
      </c>
      <c r="U284" s="234">
        <v>6</v>
      </c>
      <c r="V284" s="235">
        <v>0</v>
      </c>
      <c r="W284" s="235">
        <v>6</v>
      </c>
      <c r="X284" s="235">
        <v>0</v>
      </c>
      <c r="Y284" s="235">
        <v>6</v>
      </c>
      <c r="Z284" s="236">
        <v>6</v>
      </c>
      <c r="AA284" s="228">
        <v>0</v>
      </c>
      <c r="AB284" s="227">
        <v>278</v>
      </c>
    </row>
    <row r="285" spans="1:28" ht="56.25">
      <c r="A285" s="183" t="s">
        <v>463</v>
      </c>
      <c r="B285" s="183" t="s">
        <v>371</v>
      </c>
      <c r="C285" s="245">
        <v>188</v>
      </c>
      <c r="D285" s="246" t="s">
        <v>464</v>
      </c>
      <c r="E285" s="247">
        <v>24365906798</v>
      </c>
      <c r="F285" s="174"/>
      <c r="G285" s="174"/>
      <c r="H285" s="174">
        <v>1</v>
      </c>
      <c r="I285" s="188"/>
      <c r="J285" s="188"/>
      <c r="K285" s="188"/>
      <c r="L285" s="188">
        <v>0</v>
      </c>
      <c r="M285" s="189"/>
      <c r="N285" s="189">
        <v>2</v>
      </c>
      <c r="O285" s="190">
        <v>3</v>
      </c>
      <c r="P285" s="191"/>
      <c r="Q285" s="192"/>
      <c r="R285" s="193">
        <v>0</v>
      </c>
      <c r="S285" s="194"/>
      <c r="T285" s="194">
        <v>0</v>
      </c>
      <c r="U285" s="234">
        <v>6</v>
      </c>
      <c r="V285" s="235">
        <v>1</v>
      </c>
      <c r="W285" s="235">
        <v>7</v>
      </c>
      <c r="X285" s="235">
        <v>0</v>
      </c>
      <c r="Y285" s="235">
        <v>7</v>
      </c>
      <c r="Z285" s="236">
        <v>6</v>
      </c>
      <c r="AA285" s="228">
        <v>0</v>
      </c>
      <c r="AB285" s="227">
        <v>279</v>
      </c>
    </row>
    <row r="286" spans="1:28" ht="56.25">
      <c r="A286" s="183" t="s">
        <v>469</v>
      </c>
      <c r="B286" s="183" t="s">
        <v>374</v>
      </c>
      <c r="C286" s="245">
        <v>209</v>
      </c>
      <c r="D286" s="246" t="s">
        <v>470</v>
      </c>
      <c r="E286" s="247">
        <v>7437349584</v>
      </c>
      <c r="F286" s="174"/>
      <c r="G286" s="174"/>
      <c r="H286" s="174">
        <v>1</v>
      </c>
      <c r="I286" s="188"/>
      <c r="J286" s="188"/>
      <c r="K286" s="188"/>
      <c r="L286" s="188">
        <v>0</v>
      </c>
      <c r="M286" s="189"/>
      <c r="N286" s="189">
        <v>2</v>
      </c>
      <c r="O286" s="190">
        <v>3</v>
      </c>
      <c r="P286" s="191"/>
      <c r="Q286" s="192"/>
      <c r="R286" s="193">
        <v>0</v>
      </c>
      <c r="S286" s="194"/>
      <c r="T286" s="194">
        <v>0</v>
      </c>
      <c r="U286" s="234">
        <v>6</v>
      </c>
      <c r="V286" s="235">
        <v>0</v>
      </c>
      <c r="W286" s="235">
        <v>6</v>
      </c>
      <c r="X286" s="235">
        <v>0</v>
      </c>
      <c r="Y286" s="235">
        <v>6</v>
      </c>
      <c r="Z286" s="236">
        <v>6</v>
      </c>
      <c r="AA286" s="228">
        <v>0</v>
      </c>
      <c r="AB286" s="227">
        <v>280</v>
      </c>
    </row>
    <row r="287" spans="1:28" ht="56.25">
      <c r="A287" s="183" t="s">
        <v>459</v>
      </c>
      <c r="B287" s="183" t="s">
        <v>386</v>
      </c>
      <c r="C287" s="245">
        <v>353</v>
      </c>
      <c r="D287" s="246" t="s">
        <v>490</v>
      </c>
      <c r="E287" s="247">
        <v>7593034888</v>
      </c>
      <c r="F287" s="174"/>
      <c r="G287" s="174"/>
      <c r="H287" s="174">
        <v>1</v>
      </c>
      <c r="I287" s="188"/>
      <c r="J287" s="188"/>
      <c r="K287" s="188"/>
      <c r="L287" s="188">
        <v>0</v>
      </c>
      <c r="M287" s="189"/>
      <c r="N287" s="189">
        <v>2</v>
      </c>
      <c r="O287" s="190">
        <v>3</v>
      </c>
      <c r="P287" s="191"/>
      <c r="Q287" s="192"/>
      <c r="R287" s="193">
        <v>0</v>
      </c>
      <c r="S287" s="194"/>
      <c r="T287" s="194">
        <v>0</v>
      </c>
      <c r="U287" s="234">
        <v>6</v>
      </c>
      <c r="V287" s="235">
        <v>0</v>
      </c>
      <c r="W287" s="235">
        <v>6</v>
      </c>
      <c r="X287" s="235">
        <v>0</v>
      </c>
      <c r="Y287" s="235">
        <v>6</v>
      </c>
      <c r="Z287" s="236">
        <v>6</v>
      </c>
      <c r="AA287" s="228">
        <v>0</v>
      </c>
      <c r="AB287" s="227">
        <v>281</v>
      </c>
    </row>
    <row r="288" spans="1:28" ht="56.25">
      <c r="A288" s="183" t="s">
        <v>463</v>
      </c>
      <c r="B288" s="183" t="s">
        <v>371</v>
      </c>
      <c r="C288" s="245">
        <v>388</v>
      </c>
      <c r="D288" s="246" t="s">
        <v>5</v>
      </c>
      <c r="E288" s="247">
        <v>301269020</v>
      </c>
      <c r="F288" s="174"/>
      <c r="G288" s="174"/>
      <c r="H288" s="174">
        <v>1</v>
      </c>
      <c r="I288" s="188"/>
      <c r="J288" s="188"/>
      <c r="K288" s="188"/>
      <c r="L288" s="188">
        <v>0</v>
      </c>
      <c r="M288" s="189"/>
      <c r="N288" s="189">
        <v>2</v>
      </c>
      <c r="O288" s="190">
        <v>3</v>
      </c>
      <c r="P288" s="191"/>
      <c r="Q288" s="192"/>
      <c r="R288" s="193">
        <v>0</v>
      </c>
      <c r="S288" s="194"/>
      <c r="T288" s="194">
        <v>0</v>
      </c>
      <c r="U288" s="234">
        <v>6</v>
      </c>
      <c r="V288" s="235">
        <v>1</v>
      </c>
      <c r="W288" s="235">
        <v>7</v>
      </c>
      <c r="X288" s="235">
        <v>0</v>
      </c>
      <c r="Y288" s="235">
        <v>7</v>
      </c>
      <c r="Z288" s="236">
        <v>6</v>
      </c>
      <c r="AA288" s="228">
        <v>0</v>
      </c>
      <c r="AB288" s="227">
        <v>282</v>
      </c>
    </row>
    <row r="289" spans="1:28" ht="45">
      <c r="A289" s="183" t="s">
        <v>18</v>
      </c>
      <c r="B289" s="183" t="s">
        <v>363</v>
      </c>
      <c r="C289" s="245">
        <v>429</v>
      </c>
      <c r="D289" s="246" t="s">
        <v>437</v>
      </c>
      <c r="E289" s="247">
        <v>15544799512</v>
      </c>
      <c r="F289" s="174"/>
      <c r="G289" s="174"/>
      <c r="H289" s="174">
        <v>1</v>
      </c>
      <c r="I289" s="188"/>
      <c r="J289" s="188"/>
      <c r="K289" s="188"/>
      <c r="L289" s="188">
        <v>0</v>
      </c>
      <c r="M289" s="189"/>
      <c r="N289" s="189">
        <v>2</v>
      </c>
      <c r="O289" s="190">
        <v>3</v>
      </c>
      <c r="P289" s="191"/>
      <c r="Q289" s="192"/>
      <c r="R289" s="193">
        <v>0</v>
      </c>
      <c r="S289" s="194"/>
      <c r="T289" s="194">
        <v>0</v>
      </c>
      <c r="U289" s="234">
        <v>6</v>
      </c>
      <c r="V289" s="235">
        <v>1</v>
      </c>
      <c r="W289" s="235">
        <v>7</v>
      </c>
      <c r="X289" s="235">
        <v>0</v>
      </c>
      <c r="Y289" s="235">
        <v>7</v>
      </c>
      <c r="Z289" s="236">
        <v>6</v>
      </c>
      <c r="AA289" s="228">
        <v>0</v>
      </c>
      <c r="AB289" s="227">
        <v>283</v>
      </c>
    </row>
    <row r="290" spans="1:28" ht="33.75">
      <c r="A290" s="183" t="s">
        <v>29</v>
      </c>
      <c r="B290" s="183" t="s">
        <v>362</v>
      </c>
      <c r="C290" s="245">
        <v>475</v>
      </c>
      <c r="D290" s="246" t="s">
        <v>437</v>
      </c>
      <c r="E290" s="247">
        <v>386699500</v>
      </c>
      <c r="F290" s="174"/>
      <c r="G290" s="174"/>
      <c r="H290" s="174">
        <v>1</v>
      </c>
      <c r="I290" s="188"/>
      <c r="J290" s="188"/>
      <c r="K290" s="188"/>
      <c r="L290" s="188">
        <v>0</v>
      </c>
      <c r="M290" s="189"/>
      <c r="N290" s="189">
        <v>2</v>
      </c>
      <c r="O290" s="190">
        <v>3</v>
      </c>
      <c r="P290" s="191"/>
      <c r="Q290" s="192"/>
      <c r="R290" s="193">
        <v>0</v>
      </c>
      <c r="S290" s="194"/>
      <c r="T290" s="194">
        <v>0</v>
      </c>
      <c r="U290" s="234">
        <v>6</v>
      </c>
      <c r="V290" s="235">
        <v>0</v>
      </c>
      <c r="W290" s="235">
        <v>6</v>
      </c>
      <c r="X290" s="235">
        <v>0</v>
      </c>
      <c r="Y290" s="235">
        <v>6</v>
      </c>
      <c r="Z290" s="236">
        <v>6</v>
      </c>
      <c r="AA290" s="228">
        <v>0</v>
      </c>
      <c r="AB290" s="227">
        <v>284</v>
      </c>
    </row>
    <row r="291" spans="1:28" ht="27">
      <c r="A291" s="183" t="s">
        <v>477</v>
      </c>
      <c r="B291" s="183" t="s">
        <v>368</v>
      </c>
      <c r="C291" s="245">
        <v>483</v>
      </c>
      <c r="D291" s="246" t="s">
        <v>31</v>
      </c>
      <c r="E291" s="247">
        <v>10085000000</v>
      </c>
      <c r="F291" s="174"/>
      <c r="G291" s="174"/>
      <c r="H291" s="174">
        <v>1</v>
      </c>
      <c r="I291" s="188"/>
      <c r="J291" s="188"/>
      <c r="K291" s="188"/>
      <c r="L291" s="188">
        <v>0</v>
      </c>
      <c r="M291" s="189"/>
      <c r="N291" s="189">
        <v>2</v>
      </c>
      <c r="O291" s="190">
        <v>3</v>
      </c>
      <c r="P291" s="191"/>
      <c r="Q291" s="192"/>
      <c r="R291" s="193">
        <v>0</v>
      </c>
      <c r="S291" s="194"/>
      <c r="T291" s="194">
        <v>0</v>
      </c>
      <c r="U291" s="234">
        <v>6</v>
      </c>
      <c r="V291" s="235">
        <v>1</v>
      </c>
      <c r="W291" s="235">
        <v>7</v>
      </c>
      <c r="X291" s="235">
        <v>0</v>
      </c>
      <c r="Y291" s="235">
        <v>7</v>
      </c>
      <c r="Z291" s="236">
        <v>6</v>
      </c>
      <c r="AA291" s="228">
        <v>0</v>
      </c>
      <c r="AB291" s="227">
        <v>285</v>
      </c>
    </row>
    <row r="292" spans="1:28" ht="56.25">
      <c r="A292" s="183" t="s">
        <v>471</v>
      </c>
      <c r="B292" s="183" t="s">
        <v>378</v>
      </c>
      <c r="C292" s="245">
        <v>581</v>
      </c>
      <c r="D292" s="246" t="s">
        <v>40</v>
      </c>
      <c r="E292" s="247">
        <v>12022474000</v>
      </c>
      <c r="F292" s="174"/>
      <c r="G292" s="174"/>
      <c r="H292" s="174">
        <v>1</v>
      </c>
      <c r="I292" s="188"/>
      <c r="J292" s="188"/>
      <c r="K292" s="188"/>
      <c r="L292" s="188">
        <v>0</v>
      </c>
      <c r="M292" s="189"/>
      <c r="N292" s="189">
        <v>2</v>
      </c>
      <c r="O292" s="190">
        <v>3</v>
      </c>
      <c r="P292" s="191"/>
      <c r="Q292" s="192"/>
      <c r="R292" s="193">
        <v>0</v>
      </c>
      <c r="S292" s="194"/>
      <c r="T292" s="194">
        <v>0</v>
      </c>
      <c r="U292" s="234">
        <v>6</v>
      </c>
      <c r="V292" s="235">
        <v>0</v>
      </c>
      <c r="W292" s="235">
        <v>6</v>
      </c>
      <c r="X292" s="235">
        <v>0</v>
      </c>
      <c r="Y292" s="235">
        <v>6</v>
      </c>
      <c r="Z292" s="236">
        <v>6</v>
      </c>
      <c r="AA292" s="228">
        <v>0</v>
      </c>
      <c r="AB292" s="227">
        <v>286</v>
      </c>
    </row>
    <row r="293" spans="1:28" ht="33.75">
      <c r="A293" s="183" t="s">
        <v>13</v>
      </c>
      <c r="B293" s="183" t="s">
        <v>373</v>
      </c>
      <c r="C293" s="245">
        <v>611</v>
      </c>
      <c r="D293" s="246" t="s">
        <v>437</v>
      </c>
      <c r="E293" s="247">
        <v>14662328904</v>
      </c>
      <c r="F293" s="174"/>
      <c r="G293" s="174"/>
      <c r="H293" s="174">
        <v>1</v>
      </c>
      <c r="I293" s="188"/>
      <c r="J293" s="188"/>
      <c r="K293" s="188"/>
      <c r="L293" s="188">
        <v>0</v>
      </c>
      <c r="M293" s="189"/>
      <c r="N293" s="189">
        <v>2</v>
      </c>
      <c r="O293" s="190">
        <v>3</v>
      </c>
      <c r="P293" s="191"/>
      <c r="Q293" s="192"/>
      <c r="R293" s="193">
        <v>0</v>
      </c>
      <c r="S293" s="194"/>
      <c r="T293" s="194">
        <v>0</v>
      </c>
      <c r="U293" s="234">
        <v>6</v>
      </c>
      <c r="V293" s="235">
        <v>0</v>
      </c>
      <c r="W293" s="235">
        <v>6</v>
      </c>
      <c r="X293" s="235">
        <v>0</v>
      </c>
      <c r="Y293" s="235">
        <v>6</v>
      </c>
      <c r="Z293" s="236">
        <v>6</v>
      </c>
      <c r="AA293" s="228">
        <v>0</v>
      </c>
      <c r="AB293" s="227">
        <v>287</v>
      </c>
    </row>
    <row r="294" spans="1:28" ht="63">
      <c r="A294" s="183" t="s">
        <v>477</v>
      </c>
      <c r="B294" s="183" t="s">
        <v>368</v>
      </c>
      <c r="C294" s="245">
        <v>655</v>
      </c>
      <c r="D294" s="246" t="s">
        <v>49</v>
      </c>
      <c r="E294" s="247">
        <v>3600000000</v>
      </c>
      <c r="F294" s="174"/>
      <c r="G294" s="174"/>
      <c r="H294" s="174">
        <v>1</v>
      </c>
      <c r="I294" s="188"/>
      <c r="J294" s="188"/>
      <c r="K294" s="188"/>
      <c r="L294" s="188">
        <v>0</v>
      </c>
      <c r="M294" s="189"/>
      <c r="N294" s="189">
        <v>2</v>
      </c>
      <c r="O294" s="190">
        <v>3</v>
      </c>
      <c r="P294" s="191"/>
      <c r="Q294" s="192"/>
      <c r="R294" s="193">
        <v>0</v>
      </c>
      <c r="S294" s="194"/>
      <c r="T294" s="194">
        <v>0</v>
      </c>
      <c r="U294" s="234">
        <v>6</v>
      </c>
      <c r="V294" s="235">
        <v>1</v>
      </c>
      <c r="W294" s="235">
        <v>7</v>
      </c>
      <c r="X294" s="235">
        <v>0</v>
      </c>
      <c r="Y294" s="235">
        <v>7</v>
      </c>
      <c r="Z294" s="236">
        <v>6</v>
      </c>
      <c r="AA294" s="228">
        <v>0</v>
      </c>
      <c r="AB294" s="227">
        <v>288</v>
      </c>
    </row>
    <row r="295" spans="1:28" ht="81">
      <c r="A295" s="183" t="s">
        <v>477</v>
      </c>
      <c r="B295" s="183" t="s">
        <v>368</v>
      </c>
      <c r="C295" s="245">
        <v>687</v>
      </c>
      <c r="D295" s="246" t="s">
        <v>56</v>
      </c>
      <c r="E295" s="247">
        <v>1677417552</v>
      </c>
      <c r="F295" s="174"/>
      <c r="G295" s="174"/>
      <c r="H295" s="174">
        <v>1</v>
      </c>
      <c r="I295" s="188"/>
      <c r="J295" s="188"/>
      <c r="K295" s="188"/>
      <c r="L295" s="188">
        <v>0</v>
      </c>
      <c r="M295" s="189"/>
      <c r="N295" s="189">
        <v>2</v>
      </c>
      <c r="O295" s="190">
        <v>3</v>
      </c>
      <c r="P295" s="191"/>
      <c r="Q295" s="192"/>
      <c r="R295" s="193">
        <v>0</v>
      </c>
      <c r="S295" s="194"/>
      <c r="T295" s="194">
        <v>0</v>
      </c>
      <c r="U295" s="234">
        <v>6</v>
      </c>
      <c r="V295" s="235">
        <v>1</v>
      </c>
      <c r="W295" s="235">
        <v>7</v>
      </c>
      <c r="X295" s="235">
        <v>0</v>
      </c>
      <c r="Y295" s="235">
        <v>7</v>
      </c>
      <c r="Z295" s="236">
        <v>6</v>
      </c>
      <c r="AA295" s="228">
        <v>0</v>
      </c>
      <c r="AB295" s="227">
        <v>289</v>
      </c>
    </row>
    <row r="296" spans="1:28" ht="67.5">
      <c r="A296" s="183" t="s">
        <v>85</v>
      </c>
      <c r="B296" s="183" t="s">
        <v>347</v>
      </c>
      <c r="C296" s="245">
        <v>711</v>
      </c>
      <c r="D296" s="246" t="s">
        <v>86</v>
      </c>
      <c r="E296" s="247">
        <v>495669000</v>
      </c>
      <c r="F296" s="174"/>
      <c r="G296" s="174"/>
      <c r="H296" s="174">
        <v>1</v>
      </c>
      <c r="I296" s="188"/>
      <c r="J296" s="188"/>
      <c r="K296" s="188"/>
      <c r="L296" s="188">
        <v>0</v>
      </c>
      <c r="M296" s="189"/>
      <c r="N296" s="189">
        <v>2</v>
      </c>
      <c r="O296" s="190">
        <v>3</v>
      </c>
      <c r="P296" s="191"/>
      <c r="Q296" s="192"/>
      <c r="R296" s="193">
        <v>0</v>
      </c>
      <c r="S296" s="194"/>
      <c r="T296" s="194">
        <v>0</v>
      </c>
      <c r="U296" s="234">
        <v>6</v>
      </c>
      <c r="V296" s="235">
        <v>0</v>
      </c>
      <c r="W296" s="235">
        <v>6</v>
      </c>
      <c r="X296" s="235">
        <v>0</v>
      </c>
      <c r="Y296" s="235">
        <v>6</v>
      </c>
      <c r="Z296" s="236">
        <v>6</v>
      </c>
      <c r="AA296" s="228">
        <v>0</v>
      </c>
      <c r="AB296" s="227">
        <v>290</v>
      </c>
    </row>
    <row r="297" spans="1:28" ht="54">
      <c r="A297" s="183" t="s">
        <v>87</v>
      </c>
      <c r="B297" s="183" t="s">
        <v>369</v>
      </c>
      <c r="C297" s="245">
        <v>712</v>
      </c>
      <c r="D297" s="246" t="s">
        <v>427</v>
      </c>
      <c r="E297" s="253">
        <v>4279366485</v>
      </c>
      <c r="F297" s="174"/>
      <c r="G297" s="174"/>
      <c r="H297" s="174">
        <v>1</v>
      </c>
      <c r="I297" s="188"/>
      <c r="J297" s="188"/>
      <c r="K297" s="188"/>
      <c r="L297" s="188">
        <v>0</v>
      </c>
      <c r="M297" s="189"/>
      <c r="N297" s="189">
        <v>2</v>
      </c>
      <c r="O297" s="190">
        <v>3</v>
      </c>
      <c r="P297" s="191"/>
      <c r="Q297" s="192"/>
      <c r="R297" s="193">
        <v>0</v>
      </c>
      <c r="S297" s="194"/>
      <c r="T297" s="194">
        <v>0</v>
      </c>
      <c r="U297" s="234">
        <v>6</v>
      </c>
      <c r="V297" s="235">
        <v>0</v>
      </c>
      <c r="W297" s="235">
        <v>6</v>
      </c>
      <c r="X297" s="235">
        <v>0</v>
      </c>
      <c r="Y297" s="235">
        <v>6</v>
      </c>
      <c r="Z297" s="236">
        <v>6</v>
      </c>
      <c r="AA297" s="228">
        <v>0</v>
      </c>
      <c r="AB297" s="227">
        <v>291</v>
      </c>
    </row>
    <row r="298" spans="1:28" ht="45">
      <c r="A298" s="183" t="s">
        <v>22</v>
      </c>
      <c r="B298" s="183" t="s">
        <v>370</v>
      </c>
      <c r="C298" s="245">
        <v>733</v>
      </c>
      <c r="D298" s="246" t="s">
        <v>220</v>
      </c>
      <c r="E298" s="247">
        <v>997035965</v>
      </c>
      <c r="F298" s="174"/>
      <c r="G298" s="174"/>
      <c r="H298" s="174">
        <v>1</v>
      </c>
      <c r="I298" s="188"/>
      <c r="J298" s="188"/>
      <c r="K298" s="188"/>
      <c r="L298" s="188"/>
      <c r="M298" s="189"/>
      <c r="N298" s="189">
        <v>2</v>
      </c>
      <c r="O298" s="190">
        <v>3</v>
      </c>
      <c r="P298" s="191"/>
      <c r="Q298" s="192"/>
      <c r="R298" s="193">
        <v>0</v>
      </c>
      <c r="S298" s="194"/>
      <c r="T298" s="194">
        <v>0</v>
      </c>
      <c r="U298" s="234">
        <v>6</v>
      </c>
      <c r="V298" s="235">
        <v>0</v>
      </c>
      <c r="W298" s="235">
        <v>6</v>
      </c>
      <c r="X298" s="235">
        <v>0</v>
      </c>
      <c r="Y298" s="235">
        <v>6</v>
      </c>
      <c r="Z298" s="236">
        <v>6</v>
      </c>
      <c r="AA298" s="228">
        <v>0</v>
      </c>
      <c r="AB298" s="227">
        <v>292</v>
      </c>
    </row>
    <row r="299" spans="1:28" ht="45">
      <c r="A299" s="183" t="s">
        <v>257</v>
      </c>
      <c r="B299" s="183" t="s">
        <v>366</v>
      </c>
      <c r="C299" s="245">
        <v>777</v>
      </c>
      <c r="D299" s="246" t="s">
        <v>263</v>
      </c>
      <c r="E299" s="247">
        <v>4000000</v>
      </c>
      <c r="F299" s="174"/>
      <c r="G299" s="174"/>
      <c r="H299" s="174">
        <v>1</v>
      </c>
      <c r="I299" s="188"/>
      <c r="J299" s="188"/>
      <c r="K299" s="188"/>
      <c r="L299" s="188">
        <v>0</v>
      </c>
      <c r="M299" s="189"/>
      <c r="N299" s="189">
        <v>2</v>
      </c>
      <c r="O299" s="190">
        <v>3</v>
      </c>
      <c r="P299" s="191"/>
      <c r="Q299" s="192"/>
      <c r="R299" s="193">
        <v>0</v>
      </c>
      <c r="S299" s="194"/>
      <c r="T299" s="194">
        <v>0</v>
      </c>
      <c r="U299" s="234">
        <v>6</v>
      </c>
      <c r="V299" s="235">
        <v>1</v>
      </c>
      <c r="W299" s="235">
        <v>7</v>
      </c>
      <c r="X299" s="235">
        <v>0</v>
      </c>
      <c r="Y299" s="235">
        <v>7</v>
      </c>
      <c r="Z299" s="236">
        <v>6</v>
      </c>
      <c r="AA299" s="228">
        <v>0</v>
      </c>
      <c r="AB299" s="227">
        <v>293</v>
      </c>
    </row>
    <row r="300" spans="1:28" ht="45">
      <c r="A300" s="183" t="s">
        <v>257</v>
      </c>
      <c r="B300" s="183" t="s">
        <v>366</v>
      </c>
      <c r="C300" s="245">
        <v>784</v>
      </c>
      <c r="D300" s="246" t="s">
        <v>268</v>
      </c>
      <c r="E300" s="247">
        <v>4512100000</v>
      </c>
      <c r="F300" s="174"/>
      <c r="G300" s="174"/>
      <c r="H300" s="174">
        <v>1</v>
      </c>
      <c r="I300" s="188"/>
      <c r="J300" s="188"/>
      <c r="K300" s="188"/>
      <c r="L300" s="188">
        <v>0</v>
      </c>
      <c r="M300" s="189"/>
      <c r="N300" s="189">
        <v>2</v>
      </c>
      <c r="O300" s="190">
        <v>3</v>
      </c>
      <c r="P300" s="191"/>
      <c r="Q300" s="192"/>
      <c r="R300" s="193">
        <v>0</v>
      </c>
      <c r="S300" s="194"/>
      <c r="T300" s="194">
        <v>0</v>
      </c>
      <c r="U300" s="234">
        <v>6</v>
      </c>
      <c r="V300" s="235">
        <v>1</v>
      </c>
      <c r="W300" s="235">
        <v>7</v>
      </c>
      <c r="X300" s="235">
        <v>0</v>
      </c>
      <c r="Y300" s="235">
        <v>7</v>
      </c>
      <c r="Z300" s="236">
        <v>6</v>
      </c>
      <c r="AA300" s="228">
        <v>0</v>
      </c>
      <c r="AB300" s="227">
        <v>294</v>
      </c>
    </row>
    <row r="301" spans="1:28" ht="45">
      <c r="A301" s="183" t="s">
        <v>80</v>
      </c>
      <c r="B301" s="183" t="s">
        <v>361</v>
      </c>
      <c r="C301" s="245">
        <v>862</v>
      </c>
      <c r="D301" s="246" t="s">
        <v>332</v>
      </c>
      <c r="E301" s="247">
        <v>500000000</v>
      </c>
      <c r="F301" s="174"/>
      <c r="G301" s="174"/>
      <c r="H301" s="174">
        <v>1</v>
      </c>
      <c r="I301" s="188"/>
      <c r="J301" s="188"/>
      <c r="K301" s="188"/>
      <c r="L301" s="188">
        <v>0</v>
      </c>
      <c r="M301" s="189"/>
      <c r="N301" s="189">
        <v>2</v>
      </c>
      <c r="O301" s="190">
        <v>3</v>
      </c>
      <c r="P301" s="191"/>
      <c r="Q301" s="192"/>
      <c r="R301" s="193">
        <v>0</v>
      </c>
      <c r="S301" s="194"/>
      <c r="T301" s="194">
        <v>0</v>
      </c>
      <c r="U301" s="234">
        <v>6</v>
      </c>
      <c r="V301" s="235">
        <v>1</v>
      </c>
      <c r="W301" s="235">
        <v>7</v>
      </c>
      <c r="X301" s="235">
        <v>0</v>
      </c>
      <c r="Y301" s="235">
        <v>7</v>
      </c>
      <c r="Z301" s="236">
        <v>6</v>
      </c>
      <c r="AA301" s="228">
        <v>0</v>
      </c>
      <c r="AB301" s="227">
        <v>295</v>
      </c>
    </row>
    <row r="302" spans="1:28" ht="56.25">
      <c r="A302" s="183" t="s">
        <v>463</v>
      </c>
      <c r="B302" s="183" t="s">
        <v>371</v>
      </c>
      <c r="C302" s="245">
        <v>4150</v>
      </c>
      <c r="D302" s="246" t="s">
        <v>177</v>
      </c>
      <c r="E302" s="247">
        <v>23220750000</v>
      </c>
      <c r="F302" s="174"/>
      <c r="G302" s="174"/>
      <c r="H302" s="174">
        <v>1</v>
      </c>
      <c r="I302" s="188"/>
      <c r="J302" s="188"/>
      <c r="K302" s="188"/>
      <c r="L302" s="188">
        <v>0</v>
      </c>
      <c r="M302" s="189"/>
      <c r="N302" s="189">
        <v>2</v>
      </c>
      <c r="O302" s="190">
        <v>3</v>
      </c>
      <c r="P302" s="191"/>
      <c r="Q302" s="192"/>
      <c r="R302" s="193">
        <v>0</v>
      </c>
      <c r="S302" s="194"/>
      <c r="T302" s="194">
        <v>0</v>
      </c>
      <c r="U302" s="234">
        <v>6</v>
      </c>
      <c r="V302" s="235">
        <v>1</v>
      </c>
      <c r="W302" s="235">
        <v>7</v>
      </c>
      <c r="X302" s="235">
        <v>0</v>
      </c>
      <c r="Y302" s="235">
        <v>7</v>
      </c>
      <c r="Z302" s="236">
        <v>6</v>
      </c>
      <c r="AA302" s="228">
        <v>0</v>
      </c>
      <c r="AB302" s="227">
        <v>296</v>
      </c>
    </row>
    <row r="303" spans="1:28" ht="72">
      <c r="A303" s="183" t="s">
        <v>477</v>
      </c>
      <c r="B303" s="183" t="s">
        <v>368</v>
      </c>
      <c r="C303" s="245">
        <v>6036</v>
      </c>
      <c r="D303" s="246" t="s">
        <v>179</v>
      </c>
      <c r="E303" s="247">
        <v>8449868732</v>
      </c>
      <c r="F303" s="174"/>
      <c r="G303" s="174"/>
      <c r="H303" s="174">
        <v>1</v>
      </c>
      <c r="I303" s="188"/>
      <c r="J303" s="188"/>
      <c r="K303" s="188"/>
      <c r="L303" s="188">
        <v>0</v>
      </c>
      <c r="M303" s="189"/>
      <c r="N303" s="189">
        <v>2</v>
      </c>
      <c r="O303" s="190">
        <v>3</v>
      </c>
      <c r="P303" s="191"/>
      <c r="Q303" s="192"/>
      <c r="R303" s="193">
        <v>0</v>
      </c>
      <c r="S303" s="194"/>
      <c r="T303" s="194">
        <v>0</v>
      </c>
      <c r="U303" s="234">
        <v>6</v>
      </c>
      <c r="V303" s="235">
        <v>1</v>
      </c>
      <c r="W303" s="235">
        <v>7</v>
      </c>
      <c r="X303" s="235">
        <v>0</v>
      </c>
      <c r="Y303" s="235">
        <v>7</v>
      </c>
      <c r="Z303" s="236">
        <v>6</v>
      </c>
      <c r="AA303" s="228">
        <v>0</v>
      </c>
      <c r="AB303" s="227">
        <v>297</v>
      </c>
    </row>
    <row r="304" spans="1:28" ht="45">
      <c r="A304" s="183" t="s">
        <v>215</v>
      </c>
      <c r="B304" s="183" t="s">
        <v>359</v>
      </c>
      <c r="C304" s="245">
        <v>7240</v>
      </c>
      <c r="D304" s="246" t="s">
        <v>186</v>
      </c>
      <c r="E304" s="247">
        <v>10969269037</v>
      </c>
      <c r="F304" s="174"/>
      <c r="G304" s="174"/>
      <c r="H304" s="174">
        <v>1</v>
      </c>
      <c r="I304" s="188"/>
      <c r="J304" s="188"/>
      <c r="K304" s="188"/>
      <c r="L304" s="188">
        <v>0</v>
      </c>
      <c r="M304" s="189"/>
      <c r="N304" s="189">
        <v>2</v>
      </c>
      <c r="O304" s="190">
        <v>3</v>
      </c>
      <c r="P304" s="191"/>
      <c r="Q304" s="192"/>
      <c r="R304" s="193">
        <v>0</v>
      </c>
      <c r="S304" s="194"/>
      <c r="T304" s="194">
        <v>0</v>
      </c>
      <c r="U304" s="234">
        <v>6</v>
      </c>
      <c r="V304" s="235">
        <v>0</v>
      </c>
      <c r="W304" s="235">
        <v>6</v>
      </c>
      <c r="X304" s="235">
        <v>0</v>
      </c>
      <c r="Y304" s="235">
        <v>6</v>
      </c>
      <c r="Z304" s="236">
        <v>6</v>
      </c>
      <c r="AA304" s="228">
        <v>0</v>
      </c>
      <c r="AB304" s="227">
        <v>298</v>
      </c>
    </row>
    <row r="305" spans="1:28" ht="36">
      <c r="A305" s="183" t="s">
        <v>477</v>
      </c>
      <c r="B305" s="183" t="s">
        <v>368</v>
      </c>
      <c r="C305" s="245">
        <v>7379</v>
      </c>
      <c r="D305" s="246" t="s">
        <v>195</v>
      </c>
      <c r="E305" s="247">
        <v>12859000000</v>
      </c>
      <c r="F305" s="174"/>
      <c r="G305" s="174"/>
      <c r="H305" s="174">
        <v>1</v>
      </c>
      <c r="I305" s="188"/>
      <c r="J305" s="188"/>
      <c r="K305" s="188"/>
      <c r="L305" s="188">
        <v>0</v>
      </c>
      <c r="M305" s="189"/>
      <c r="N305" s="189">
        <v>2</v>
      </c>
      <c r="O305" s="190">
        <v>3</v>
      </c>
      <c r="P305" s="191"/>
      <c r="Q305" s="192"/>
      <c r="R305" s="193">
        <v>0</v>
      </c>
      <c r="S305" s="194"/>
      <c r="T305" s="194">
        <v>0</v>
      </c>
      <c r="U305" s="234">
        <v>6</v>
      </c>
      <c r="V305" s="235">
        <v>1</v>
      </c>
      <c r="W305" s="235">
        <v>7</v>
      </c>
      <c r="X305" s="235">
        <v>0</v>
      </c>
      <c r="Y305" s="235">
        <v>7</v>
      </c>
      <c r="Z305" s="236">
        <v>6</v>
      </c>
      <c r="AA305" s="228">
        <v>0</v>
      </c>
      <c r="AB305" s="227">
        <v>299</v>
      </c>
    </row>
    <row r="306" spans="1:28" ht="67.5">
      <c r="A306" s="183" t="s">
        <v>461</v>
      </c>
      <c r="B306" s="183" t="s">
        <v>352</v>
      </c>
      <c r="C306" s="245">
        <v>168</v>
      </c>
      <c r="D306" s="245" t="s">
        <v>462</v>
      </c>
      <c r="E306" s="252">
        <v>0</v>
      </c>
      <c r="F306" s="174"/>
      <c r="G306" s="174"/>
      <c r="H306" s="174">
        <v>1</v>
      </c>
      <c r="I306" s="188"/>
      <c r="J306" s="188"/>
      <c r="K306" s="188">
        <v>1</v>
      </c>
      <c r="L306" s="188"/>
      <c r="M306" s="189"/>
      <c r="N306" s="189"/>
      <c r="O306" s="190">
        <v>3</v>
      </c>
      <c r="P306" s="191"/>
      <c r="Q306" s="192"/>
      <c r="R306" s="193">
        <v>0</v>
      </c>
      <c r="S306" s="194">
        <v>1</v>
      </c>
      <c r="T306" s="194"/>
      <c r="U306" s="234">
        <v>6</v>
      </c>
      <c r="V306" s="235">
        <v>5</v>
      </c>
      <c r="W306" s="235">
        <v>11</v>
      </c>
      <c r="X306" s="235">
        <v>0</v>
      </c>
      <c r="Y306" s="235">
        <v>9</v>
      </c>
      <c r="Z306" s="236">
        <v>6</v>
      </c>
      <c r="AA306" s="228">
        <v>0</v>
      </c>
      <c r="AB306" s="227">
        <v>300</v>
      </c>
    </row>
    <row r="307" spans="1:28" ht="56.25">
      <c r="A307" s="183" t="s">
        <v>471</v>
      </c>
      <c r="B307" s="183" t="s">
        <v>378</v>
      </c>
      <c r="C307" s="245">
        <v>226</v>
      </c>
      <c r="D307" s="246" t="s">
        <v>472</v>
      </c>
      <c r="E307" s="247">
        <v>4229314162</v>
      </c>
      <c r="F307" s="174"/>
      <c r="G307" s="174"/>
      <c r="H307" s="174">
        <v>1</v>
      </c>
      <c r="I307" s="188"/>
      <c r="J307" s="188"/>
      <c r="K307" s="188"/>
      <c r="L307" s="188">
        <v>0</v>
      </c>
      <c r="M307" s="189"/>
      <c r="N307" s="189">
        <v>2</v>
      </c>
      <c r="O307" s="190">
        <v>3</v>
      </c>
      <c r="P307" s="191"/>
      <c r="Q307" s="192"/>
      <c r="R307" s="193">
        <v>0</v>
      </c>
      <c r="S307" s="194"/>
      <c r="T307" s="194">
        <v>0</v>
      </c>
      <c r="U307" s="234">
        <v>6</v>
      </c>
      <c r="V307" s="235">
        <v>0</v>
      </c>
      <c r="W307" s="235">
        <v>6</v>
      </c>
      <c r="X307" s="235">
        <v>0</v>
      </c>
      <c r="Y307" s="235">
        <v>6</v>
      </c>
      <c r="Z307" s="236">
        <v>6</v>
      </c>
      <c r="AA307" s="228">
        <v>0</v>
      </c>
      <c r="AB307" s="227">
        <v>301</v>
      </c>
    </row>
    <row r="308" spans="1:28" ht="45">
      <c r="A308" s="183" t="s">
        <v>477</v>
      </c>
      <c r="B308" s="183" t="s">
        <v>368</v>
      </c>
      <c r="C308" s="245">
        <v>484</v>
      </c>
      <c r="D308" s="246" t="s">
        <v>32</v>
      </c>
      <c r="E308" s="247">
        <v>2417629000</v>
      </c>
      <c r="F308" s="174"/>
      <c r="G308" s="174"/>
      <c r="H308" s="174">
        <v>1</v>
      </c>
      <c r="I308" s="188"/>
      <c r="J308" s="188"/>
      <c r="K308" s="188"/>
      <c r="L308" s="188">
        <v>0</v>
      </c>
      <c r="M308" s="189"/>
      <c r="N308" s="189">
        <v>2</v>
      </c>
      <c r="O308" s="190">
        <v>3</v>
      </c>
      <c r="P308" s="191"/>
      <c r="Q308" s="192"/>
      <c r="R308" s="193">
        <v>0</v>
      </c>
      <c r="S308" s="194"/>
      <c r="T308" s="194">
        <v>0</v>
      </c>
      <c r="U308" s="234">
        <v>6</v>
      </c>
      <c r="V308" s="235">
        <v>1</v>
      </c>
      <c r="W308" s="235">
        <v>7</v>
      </c>
      <c r="X308" s="235">
        <v>0</v>
      </c>
      <c r="Y308" s="235">
        <v>7</v>
      </c>
      <c r="Z308" s="236">
        <v>6</v>
      </c>
      <c r="AA308" s="228">
        <v>0</v>
      </c>
      <c r="AB308" s="227">
        <v>302</v>
      </c>
    </row>
    <row r="309" spans="1:28" ht="45">
      <c r="A309" s="183" t="s">
        <v>18</v>
      </c>
      <c r="B309" s="183" t="s">
        <v>363</v>
      </c>
      <c r="C309" s="245">
        <v>690</v>
      </c>
      <c r="D309" s="246" t="s">
        <v>59</v>
      </c>
      <c r="E309" s="247">
        <v>12991646331</v>
      </c>
      <c r="F309" s="174"/>
      <c r="G309" s="174"/>
      <c r="H309" s="174">
        <v>1</v>
      </c>
      <c r="I309" s="188"/>
      <c r="J309" s="188"/>
      <c r="K309" s="188"/>
      <c r="L309" s="188">
        <v>0</v>
      </c>
      <c r="M309" s="189"/>
      <c r="N309" s="189">
        <v>2</v>
      </c>
      <c r="O309" s="190">
        <v>3</v>
      </c>
      <c r="P309" s="191"/>
      <c r="Q309" s="192"/>
      <c r="R309" s="193">
        <v>0</v>
      </c>
      <c r="S309" s="194"/>
      <c r="T309" s="194">
        <v>0</v>
      </c>
      <c r="U309" s="234">
        <v>6</v>
      </c>
      <c r="V309" s="235">
        <v>1</v>
      </c>
      <c r="W309" s="235">
        <v>7</v>
      </c>
      <c r="X309" s="235">
        <v>0</v>
      </c>
      <c r="Y309" s="235">
        <v>7</v>
      </c>
      <c r="Z309" s="236">
        <v>6</v>
      </c>
      <c r="AA309" s="228">
        <v>0</v>
      </c>
      <c r="AB309" s="227">
        <v>303</v>
      </c>
    </row>
    <row r="310" spans="1:28" ht="22.5">
      <c r="A310" s="183" t="s">
        <v>63</v>
      </c>
      <c r="B310" s="183" t="s">
        <v>382</v>
      </c>
      <c r="C310" s="245">
        <v>697</v>
      </c>
      <c r="D310" s="246" t="s">
        <v>69</v>
      </c>
      <c r="E310" s="247">
        <v>3984200000</v>
      </c>
      <c r="F310" s="174"/>
      <c r="G310" s="174"/>
      <c r="H310" s="174">
        <v>1</v>
      </c>
      <c r="I310" s="188"/>
      <c r="J310" s="188"/>
      <c r="K310" s="188"/>
      <c r="L310" s="188">
        <v>0</v>
      </c>
      <c r="M310" s="189"/>
      <c r="N310" s="189">
        <v>2</v>
      </c>
      <c r="O310" s="190">
        <v>3</v>
      </c>
      <c r="P310" s="191"/>
      <c r="Q310" s="192"/>
      <c r="R310" s="193">
        <v>0</v>
      </c>
      <c r="S310" s="194"/>
      <c r="T310" s="194">
        <v>0</v>
      </c>
      <c r="U310" s="234">
        <v>6</v>
      </c>
      <c r="V310" s="235">
        <v>0</v>
      </c>
      <c r="W310" s="235">
        <v>6</v>
      </c>
      <c r="X310" s="235">
        <v>0</v>
      </c>
      <c r="Y310" s="235">
        <v>6</v>
      </c>
      <c r="Z310" s="236">
        <v>6</v>
      </c>
      <c r="AA310" s="228">
        <v>0</v>
      </c>
      <c r="AB310" s="227">
        <v>304</v>
      </c>
    </row>
    <row r="311" spans="1:28" ht="54">
      <c r="A311" s="183" t="s">
        <v>61</v>
      </c>
      <c r="B311" s="183" t="s">
        <v>350</v>
      </c>
      <c r="C311" s="245">
        <v>744</v>
      </c>
      <c r="D311" s="246" t="s">
        <v>231</v>
      </c>
      <c r="E311" s="247">
        <v>1107698933</v>
      </c>
      <c r="F311" s="174"/>
      <c r="G311" s="174"/>
      <c r="H311" s="174">
        <v>1</v>
      </c>
      <c r="I311" s="188"/>
      <c r="J311" s="188"/>
      <c r="K311" s="188"/>
      <c r="L311" s="188">
        <v>0</v>
      </c>
      <c r="M311" s="189"/>
      <c r="N311" s="189">
        <v>2</v>
      </c>
      <c r="O311" s="190">
        <v>3</v>
      </c>
      <c r="P311" s="191"/>
      <c r="Q311" s="192"/>
      <c r="R311" s="193">
        <v>0</v>
      </c>
      <c r="S311" s="194"/>
      <c r="T311" s="194">
        <v>0</v>
      </c>
      <c r="U311" s="234">
        <v>6</v>
      </c>
      <c r="V311" s="235">
        <v>0</v>
      </c>
      <c r="W311" s="235">
        <v>6</v>
      </c>
      <c r="X311" s="235">
        <v>0</v>
      </c>
      <c r="Y311" s="235">
        <v>6</v>
      </c>
      <c r="Z311" s="236">
        <v>6</v>
      </c>
      <c r="AA311" s="228">
        <v>0</v>
      </c>
      <c r="AB311" s="227">
        <v>305</v>
      </c>
    </row>
    <row r="312" spans="1:28" ht="22.5">
      <c r="A312" s="183" t="s">
        <v>254</v>
      </c>
      <c r="B312" s="183" t="s">
        <v>344</v>
      </c>
      <c r="C312" s="245">
        <v>770</v>
      </c>
      <c r="D312" s="246" t="s">
        <v>255</v>
      </c>
      <c r="E312" s="247">
        <v>2920000000</v>
      </c>
      <c r="F312" s="174"/>
      <c r="G312" s="174"/>
      <c r="H312" s="174">
        <v>1</v>
      </c>
      <c r="I312" s="188"/>
      <c r="J312" s="188"/>
      <c r="K312" s="188"/>
      <c r="L312" s="188">
        <v>0</v>
      </c>
      <c r="M312" s="189"/>
      <c r="N312" s="189">
        <v>2</v>
      </c>
      <c r="O312" s="190">
        <v>3</v>
      </c>
      <c r="P312" s="191"/>
      <c r="Q312" s="192"/>
      <c r="R312" s="193">
        <v>0</v>
      </c>
      <c r="S312" s="194"/>
      <c r="T312" s="194">
        <v>0</v>
      </c>
      <c r="U312" s="234">
        <v>6</v>
      </c>
      <c r="V312" s="235">
        <v>0</v>
      </c>
      <c r="W312" s="235">
        <v>6</v>
      </c>
      <c r="X312" s="235">
        <v>0</v>
      </c>
      <c r="Y312" s="235">
        <v>6</v>
      </c>
      <c r="Z312" s="236">
        <v>6</v>
      </c>
      <c r="AA312" s="228">
        <v>0</v>
      </c>
      <c r="AB312" s="227">
        <v>306</v>
      </c>
    </row>
    <row r="313" spans="1:28" ht="72">
      <c r="A313" s="183" t="s">
        <v>215</v>
      </c>
      <c r="B313" s="183" t="s">
        <v>359</v>
      </c>
      <c r="C313" s="245">
        <v>785</v>
      </c>
      <c r="D313" s="246" t="s">
        <v>269</v>
      </c>
      <c r="E313" s="247">
        <v>15302530000</v>
      </c>
      <c r="F313" s="174"/>
      <c r="G313" s="174"/>
      <c r="H313" s="174">
        <v>1</v>
      </c>
      <c r="I313" s="188"/>
      <c r="J313" s="188"/>
      <c r="K313" s="188"/>
      <c r="L313" s="188">
        <v>0</v>
      </c>
      <c r="M313" s="189"/>
      <c r="N313" s="189">
        <v>2</v>
      </c>
      <c r="O313" s="190">
        <v>3</v>
      </c>
      <c r="P313" s="191"/>
      <c r="Q313" s="192"/>
      <c r="R313" s="193">
        <v>0</v>
      </c>
      <c r="S313" s="194"/>
      <c r="T313" s="194">
        <v>0</v>
      </c>
      <c r="U313" s="234">
        <v>6</v>
      </c>
      <c r="V313" s="235">
        <v>0</v>
      </c>
      <c r="W313" s="235">
        <v>6</v>
      </c>
      <c r="X313" s="235">
        <v>0</v>
      </c>
      <c r="Y313" s="235">
        <v>6</v>
      </c>
      <c r="Z313" s="236">
        <v>6</v>
      </c>
      <c r="AA313" s="228">
        <v>0</v>
      </c>
      <c r="AB313" s="227">
        <v>307</v>
      </c>
    </row>
    <row r="314" spans="1:28" ht="56.25">
      <c r="A314" s="183" t="s">
        <v>469</v>
      </c>
      <c r="B314" s="183" t="s">
        <v>374</v>
      </c>
      <c r="C314" s="245">
        <v>786</v>
      </c>
      <c r="D314" s="246" t="s">
        <v>270</v>
      </c>
      <c r="E314" s="247">
        <v>4437085878</v>
      </c>
      <c r="F314" s="174"/>
      <c r="G314" s="174"/>
      <c r="H314" s="174">
        <v>1</v>
      </c>
      <c r="I314" s="188"/>
      <c r="J314" s="188"/>
      <c r="K314" s="188"/>
      <c r="L314" s="188">
        <v>0</v>
      </c>
      <c r="M314" s="189"/>
      <c r="N314" s="189">
        <v>2</v>
      </c>
      <c r="O314" s="190">
        <v>3</v>
      </c>
      <c r="P314" s="191"/>
      <c r="Q314" s="192"/>
      <c r="R314" s="193">
        <v>0</v>
      </c>
      <c r="S314" s="194"/>
      <c r="T314" s="194">
        <v>0</v>
      </c>
      <c r="U314" s="234">
        <v>6</v>
      </c>
      <c r="V314" s="235">
        <v>0</v>
      </c>
      <c r="W314" s="235">
        <v>6</v>
      </c>
      <c r="X314" s="235">
        <v>0</v>
      </c>
      <c r="Y314" s="235">
        <v>6</v>
      </c>
      <c r="Z314" s="236">
        <v>6</v>
      </c>
      <c r="AA314" s="228">
        <v>0</v>
      </c>
      <c r="AB314" s="227">
        <v>308</v>
      </c>
    </row>
    <row r="315" spans="1:28" ht="56.25">
      <c r="A315" s="183" t="s">
        <v>469</v>
      </c>
      <c r="B315" s="183" t="s">
        <v>374</v>
      </c>
      <c r="C315" s="245">
        <v>791</v>
      </c>
      <c r="D315" s="246" t="s">
        <v>275</v>
      </c>
      <c r="E315" s="247">
        <v>16463729470</v>
      </c>
      <c r="F315" s="174"/>
      <c r="G315" s="174"/>
      <c r="H315" s="174">
        <v>1</v>
      </c>
      <c r="I315" s="188"/>
      <c r="J315" s="188"/>
      <c r="K315" s="188"/>
      <c r="L315" s="188">
        <v>0</v>
      </c>
      <c r="M315" s="189"/>
      <c r="N315" s="189">
        <v>2</v>
      </c>
      <c r="O315" s="190">
        <v>3</v>
      </c>
      <c r="P315" s="191"/>
      <c r="Q315" s="192"/>
      <c r="R315" s="193">
        <v>0</v>
      </c>
      <c r="S315" s="194"/>
      <c r="T315" s="194">
        <v>0</v>
      </c>
      <c r="U315" s="234">
        <v>6</v>
      </c>
      <c r="V315" s="235">
        <v>0</v>
      </c>
      <c r="W315" s="235">
        <v>6</v>
      </c>
      <c r="X315" s="235">
        <v>0</v>
      </c>
      <c r="Y315" s="235">
        <v>6</v>
      </c>
      <c r="Z315" s="236">
        <v>6</v>
      </c>
      <c r="AA315" s="228">
        <v>0</v>
      </c>
      <c r="AB315" s="227">
        <v>309</v>
      </c>
    </row>
    <row r="316" spans="1:28" ht="45">
      <c r="A316" s="183" t="s">
        <v>80</v>
      </c>
      <c r="B316" s="183" t="s">
        <v>361</v>
      </c>
      <c r="C316" s="245">
        <v>841</v>
      </c>
      <c r="D316" s="246" t="s">
        <v>323</v>
      </c>
      <c r="E316" s="247">
        <v>20000000</v>
      </c>
      <c r="F316" s="174"/>
      <c r="G316" s="174"/>
      <c r="H316" s="174">
        <v>1</v>
      </c>
      <c r="I316" s="188"/>
      <c r="J316" s="188"/>
      <c r="K316" s="188"/>
      <c r="L316" s="188">
        <v>0</v>
      </c>
      <c r="M316" s="189"/>
      <c r="N316" s="189">
        <v>2</v>
      </c>
      <c r="O316" s="190">
        <v>3</v>
      </c>
      <c r="P316" s="191"/>
      <c r="Q316" s="192"/>
      <c r="R316" s="193">
        <v>0</v>
      </c>
      <c r="S316" s="194"/>
      <c r="T316" s="194">
        <v>0</v>
      </c>
      <c r="U316" s="234">
        <v>6</v>
      </c>
      <c r="V316" s="235">
        <v>1</v>
      </c>
      <c r="W316" s="235">
        <v>7</v>
      </c>
      <c r="X316" s="235">
        <v>0</v>
      </c>
      <c r="Y316" s="235">
        <v>7</v>
      </c>
      <c r="Z316" s="236">
        <v>6</v>
      </c>
      <c r="AA316" s="228">
        <v>0</v>
      </c>
      <c r="AB316" s="227">
        <v>310</v>
      </c>
    </row>
    <row r="317" spans="1:28" ht="90">
      <c r="A317" s="183" t="s">
        <v>487</v>
      </c>
      <c r="B317" s="183" t="s">
        <v>356</v>
      </c>
      <c r="C317" s="245">
        <v>967</v>
      </c>
      <c r="D317" s="246" t="s">
        <v>171</v>
      </c>
      <c r="E317" s="247">
        <v>39573981000</v>
      </c>
      <c r="F317" s="174"/>
      <c r="G317" s="174"/>
      <c r="H317" s="174">
        <v>1</v>
      </c>
      <c r="I317" s="188"/>
      <c r="J317" s="188"/>
      <c r="K317" s="188"/>
      <c r="L317" s="188">
        <v>0</v>
      </c>
      <c r="M317" s="189">
        <v>3</v>
      </c>
      <c r="N317" s="189"/>
      <c r="O317" s="190"/>
      <c r="P317" s="191"/>
      <c r="Q317" s="192">
        <v>2</v>
      </c>
      <c r="R317" s="193">
        <v>0</v>
      </c>
      <c r="S317" s="194"/>
      <c r="T317" s="194">
        <v>0</v>
      </c>
      <c r="U317" s="234">
        <v>6</v>
      </c>
      <c r="V317" s="235">
        <v>5</v>
      </c>
      <c r="W317" s="235">
        <v>11</v>
      </c>
      <c r="X317" s="235">
        <v>0</v>
      </c>
      <c r="Y317" s="235">
        <v>9</v>
      </c>
      <c r="Z317" s="236">
        <v>6</v>
      </c>
      <c r="AA317" s="228">
        <v>0</v>
      </c>
      <c r="AB317" s="227">
        <v>311</v>
      </c>
    </row>
    <row r="318" spans="1:28" ht="45">
      <c r="A318" s="183" t="s">
        <v>479</v>
      </c>
      <c r="B318" s="183" t="s">
        <v>379</v>
      </c>
      <c r="C318" s="245">
        <v>601</v>
      </c>
      <c r="D318" s="246" t="s">
        <v>45</v>
      </c>
      <c r="E318" s="247">
        <v>0</v>
      </c>
      <c r="F318" s="174"/>
      <c r="G318" s="174"/>
      <c r="H318" s="174">
        <v>1</v>
      </c>
      <c r="I318" s="188"/>
      <c r="J318" s="188">
        <v>2</v>
      </c>
      <c r="K318" s="188"/>
      <c r="L318" s="188"/>
      <c r="M318" s="189"/>
      <c r="N318" s="189"/>
      <c r="O318" s="190">
        <v>3</v>
      </c>
      <c r="P318" s="191"/>
      <c r="Q318" s="192"/>
      <c r="R318" s="193">
        <v>0</v>
      </c>
      <c r="S318" s="194"/>
      <c r="T318" s="194">
        <v>0</v>
      </c>
      <c r="U318" s="234">
        <v>6</v>
      </c>
      <c r="V318" s="235">
        <v>0</v>
      </c>
      <c r="W318" s="235">
        <v>6</v>
      </c>
      <c r="X318" s="235">
        <v>0</v>
      </c>
      <c r="Y318" s="235">
        <v>6</v>
      </c>
      <c r="Z318" s="236">
        <v>6</v>
      </c>
      <c r="AA318" s="228">
        <v>0</v>
      </c>
      <c r="AB318" s="227">
        <v>312</v>
      </c>
    </row>
    <row r="319" spans="1:28" ht="54">
      <c r="A319" s="183" t="s">
        <v>479</v>
      </c>
      <c r="B319" s="183" t="s">
        <v>379</v>
      </c>
      <c r="C319" s="245">
        <v>831</v>
      </c>
      <c r="D319" s="246" t="s">
        <v>314</v>
      </c>
      <c r="E319" s="247">
        <v>16036697000</v>
      </c>
      <c r="F319" s="174"/>
      <c r="G319" s="174">
        <v>4</v>
      </c>
      <c r="H319" s="174"/>
      <c r="I319" s="188"/>
      <c r="J319" s="188"/>
      <c r="K319" s="188"/>
      <c r="L319" s="188">
        <v>0</v>
      </c>
      <c r="M319" s="189"/>
      <c r="N319" s="189">
        <v>2</v>
      </c>
      <c r="O319" s="190"/>
      <c r="P319" s="191"/>
      <c r="Q319" s="192"/>
      <c r="R319" s="193">
        <v>0</v>
      </c>
      <c r="S319" s="194"/>
      <c r="T319" s="194">
        <v>0</v>
      </c>
      <c r="U319" s="234">
        <v>6</v>
      </c>
      <c r="V319" s="235">
        <v>0</v>
      </c>
      <c r="W319" s="235">
        <v>6</v>
      </c>
      <c r="X319" s="235">
        <v>0</v>
      </c>
      <c r="Y319" s="235">
        <v>6</v>
      </c>
      <c r="Z319" s="236">
        <v>6</v>
      </c>
      <c r="AA319" s="228">
        <v>0</v>
      </c>
      <c r="AB319" s="227">
        <v>313</v>
      </c>
    </row>
    <row r="320" spans="1:28" ht="99">
      <c r="A320" s="183" t="s">
        <v>479</v>
      </c>
      <c r="B320" s="183" t="s">
        <v>379</v>
      </c>
      <c r="C320" s="245">
        <v>838</v>
      </c>
      <c r="D320" s="246" t="s">
        <v>321</v>
      </c>
      <c r="E320" s="247">
        <v>20901000000</v>
      </c>
      <c r="F320" s="174"/>
      <c r="G320" s="174">
        <v>4</v>
      </c>
      <c r="H320" s="174"/>
      <c r="I320" s="188"/>
      <c r="J320" s="188"/>
      <c r="K320" s="188"/>
      <c r="L320" s="188">
        <v>0</v>
      </c>
      <c r="M320" s="189"/>
      <c r="N320" s="189">
        <v>2</v>
      </c>
      <c r="O320" s="190"/>
      <c r="P320" s="191"/>
      <c r="Q320" s="192"/>
      <c r="R320" s="193">
        <v>0</v>
      </c>
      <c r="S320" s="194"/>
      <c r="T320" s="194">
        <v>0</v>
      </c>
      <c r="U320" s="234">
        <v>6</v>
      </c>
      <c r="V320" s="235">
        <v>0</v>
      </c>
      <c r="W320" s="235">
        <v>6</v>
      </c>
      <c r="X320" s="235">
        <v>0</v>
      </c>
      <c r="Y320" s="235">
        <v>6</v>
      </c>
      <c r="Z320" s="236">
        <v>6</v>
      </c>
      <c r="AA320" s="228">
        <v>0</v>
      </c>
      <c r="AB320" s="227">
        <v>314</v>
      </c>
    </row>
    <row r="321" spans="1:28" ht="63">
      <c r="A321" s="183" t="s">
        <v>469</v>
      </c>
      <c r="B321" s="183" t="s">
        <v>374</v>
      </c>
      <c r="C321" s="245">
        <v>926</v>
      </c>
      <c r="D321" s="246" t="s">
        <v>141</v>
      </c>
      <c r="E321" s="247">
        <v>13316290000</v>
      </c>
      <c r="F321" s="174"/>
      <c r="G321" s="174"/>
      <c r="H321" s="174">
        <v>1</v>
      </c>
      <c r="I321" s="188"/>
      <c r="J321" s="188"/>
      <c r="K321" s="188">
        <v>1</v>
      </c>
      <c r="L321" s="188"/>
      <c r="M321" s="189"/>
      <c r="N321" s="189">
        <v>2</v>
      </c>
      <c r="O321" s="190"/>
      <c r="P321" s="191"/>
      <c r="Q321" s="192"/>
      <c r="R321" s="193">
        <v>0</v>
      </c>
      <c r="S321" s="194">
        <v>2</v>
      </c>
      <c r="T321" s="194"/>
      <c r="U321" s="234">
        <v>6</v>
      </c>
      <c r="V321" s="235">
        <v>0</v>
      </c>
      <c r="W321" s="235">
        <v>6</v>
      </c>
      <c r="X321" s="235">
        <v>0</v>
      </c>
      <c r="Y321" s="235">
        <v>6</v>
      </c>
      <c r="Z321" s="236">
        <v>6</v>
      </c>
      <c r="AA321" s="228">
        <v>0</v>
      </c>
      <c r="AB321" s="227">
        <v>315</v>
      </c>
    </row>
    <row r="322" spans="1:28" ht="33.75">
      <c r="A322" s="183" t="s">
        <v>26</v>
      </c>
      <c r="B322" s="183" t="s">
        <v>380</v>
      </c>
      <c r="C322" s="245">
        <v>952</v>
      </c>
      <c r="D322" s="246" t="s">
        <v>159</v>
      </c>
      <c r="E322" s="247">
        <v>120000000</v>
      </c>
      <c r="F322" s="174"/>
      <c r="G322" s="174"/>
      <c r="H322" s="174">
        <v>1</v>
      </c>
      <c r="I322" s="188"/>
      <c r="J322" s="188">
        <v>2</v>
      </c>
      <c r="K322" s="188"/>
      <c r="L322" s="188"/>
      <c r="M322" s="189"/>
      <c r="N322" s="189"/>
      <c r="O322" s="190">
        <v>3</v>
      </c>
      <c r="P322" s="191"/>
      <c r="Q322" s="192"/>
      <c r="R322" s="193">
        <v>0</v>
      </c>
      <c r="S322" s="194"/>
      <c r="T322" s="194">
        <v>0</v>
      </c>
      <c r="U322" s="234">
        <v>6</v>
      </c>
      <c r="V322" s="235">
        <v>0</v>
      </c>
      <c r="W322" s="235">
        <v>6</v>
      </c>
      <c r="X322" s="235">
        <v>0</v>
      </c>
      <c r="Y322" s="235">
        <v>6</v>
      </c>
      <c r="Z322" s="236">
        <v>6</v>
      </c>
      <c r="AA322" s="228">
        <v>0</v>
      </c>
      <c r="AB322" s="227">
        <v>316</v>
      </c>
    </row>
    <row r="323" spans="1:28" ht="36">
      <c r="A323" s="183" t="s">
        <v>481</v>
      </c>
      <c r="B323" s="183" t="s">
        <v>385</v>
      </c>
      <c r="C323" s="245">
        <v>304</v>
      </c>
      <c r="D323" s="246" t="s">
        <v>482</v>
      </c>
      <c r="E323" s="247">
        <v>3489500000</v>
      </c>
      <c r="F323" s="174"/>
      <c r="G323" s="174"/>
      <c r="H323" s="174">
        <v>1</v>
      </c>
      <c r="I323" s="188"/>
      <c r="J323" s="188">
        <v>2</v>
      </c>
      <c r="K323" s="188"/>
      <c r="L323" s="188"/>
      <c r="M323" s="189"/>
      <c r="N323" s="189"/>
      <c r="O323" s="190">
        <v>3</v>
      </c>
      <c r="P323" s="191"/>
      <c r="Q323" s="192"/>
      <c r="R323" s="193">
        <v>0</v>
      </c>
      <c r="S323" s="194"/>
      <c r="T323" s="194">
        <v>0</v>
      </c>
      <c r="U323" s="234">
        <v>6</v>
      </c>
      <c r="V323" s="235">
        <v>0</v>
      </c>
      <c r="W323" s="235">
        <v>6</v>
      </c>
      <c r="X323" s="235">
        <v>0</v>
      </c>
      <c r="Y323" s="235">
        <v>6</v>
      </c>
      <c r="Z323" s="236">
        <v>6</v>
      </c>
      <c r="AA323" s="228">
        <v>0</v>
      </c>
      <c r="AB323" s="227">
        <v>317</v>
      </c>
    </row>
    <row r="324" spans="1:28" ht="36">
      <c r="A324" s="183" t="s">
        <v>3</v>
      </c>
      <c r="B324" s="183" t="s">
        <v>360</v>
      </c>
      <c r="C324" s="245">
        <v>383</v>
      </c>
      <c r="D324" s="246" t="s">
        <v>4</v>
      </c>
      <c r="E324" s="247">
        <v>97223726981</v>
      </c>
      <c r="F324" s="174"/>
      <c r="G324" s="174"/>
      <c r="H324" s="174">
        <v>1</v>
      </c>
      <c r="I324" s="188"/>
      <c r="J324" s="188"/>
      <c r="K324" s="188"/>
      <c r="L324" s="188">
        <v>0</v>
      </c>
      <c r="M324" s="189"/>
      <c r="N324" s="189"/>
      <c r="O324" s="190">
        <v>3</v>
      </c>
      <c r="P324" s="191"/>
      <c r="Q324" s="192"/>
      <c r="R324" s="193">
        <v>0</v>
      </c>
      <c r="S324" s="194"/>
      <c r="T324" s="194">
        <v>0</v>
      </c>
      <c r="U324" s="234">
        <v>4</v>
      </c>
      <c r="V324" s="235">
        <v>1</v>
      </c>
      <c r="W324" s="235">
        <v>5</v>
      </c>
      <c r="X324" s="235">
        <v>1</v>
      </c>
      <c r="Y324" s="235">
        <v>5</v>
      </c>
      <c r="Z324" s="236">
        <v>5</v>
      </c>
      <c r="AA324" s="228">
        <v>1</v>
      </c>
      <c r="AB324" s="227">
        <v>318</v>
      </c>
    </row>
    <row r="325" spans="1:28" ht="54">
      <c r="A325" s="183" t="s">
        <v>477</v>
      </c>
      <c r="B325" s="183" t="s">
        <v>368</v>
      </c>
      <c r="C325" s="245">
        <v>745</v>
      </c>
      <c r="D325" s="246" t="s">
        <v>232</v>
      </c>
      <c r="E325" s="247">
        <v>7902882448</v>
      </c>
      <c r="F325" s="174"/>
      <c r="G325" s="174"/>
      <c r="H325" s="174"/>
      <c r="I325" s="188"/>
      <c r="J325" s="188"/>
      <c r="K325" s="188"/>
      <c r="L325" s="188">
        <v>0</v>
      </c>
      <c r="M325" s="189"/>
      <c r="N325" s="189">
        <v>2</v>
      </c>
      <c r="O325" s="190">
        <v>3</v>
      </c>
      <c r="P325" s="191"/>
      <c r="Q325" s="192"/>
      <c r="R325" s="193">
        <v>0</v>
      </c>
      <c r="S325" s="194"/>
      <c r="T325" s="194">
        <v>0</v>
      </c>
      <c r="U325" s="234">
        <v>5</v>
      </c>
      <c r="V325" s="235">
        <v>1</v>
      </c>
      <c r="W325" s="235">
        <v>6</v>
      </c>
      <c r="X325" s="235">
        <v>0</v>
      </c>
      <c r="Y325" s="235">
        <v>6</v>
      </c>
      <c r="Z325" s="236">
        <v>5</v>
      </c>
      <c r="AA325" s="228">
        <v>0</v>
      </c>
      <c r="AB325" s="227">
        <v>319</v>
      </c>
    </row>
    <row r="326" spans="1:28" ht="135">
      <c r="A326" s="183" t="s">
        <v>479</v>
      </c>
      <c r="B326" s="183" t="s">
        <v>379</v>
      </c>
      <c r="C326" s="245">
        <v>832</v>
      </c>
      <c r="D326" s="246" t="s">
        <v>315</v>
      </c>
      <c r="E326" s="247">
        <v>8289900000</v>
      </c>
      <c r="F326" s="174"/>
      <c r="G326" s="174"/>
      <c r="H326" s="174">
        <v>1</v>
      </c>
      <c r="I326" s="188"/>
      <c r="J326" s="188"/>
      <c r="K326" s="188">
        <v>1</v>
      </c>
      <c r="L326" s="188"/>
      <c r="M326" s="189">
        <v>3</v>
      </c>
      <c r="N326" s="189"/>
      <c r="O326" s="190"/>
      <c r="P326" s="191"/>
      <c r="Q326" s="192"/>
      <c r="R326" s="193">
        <v>0</v>
      </c>
      <c r="S326" s="194"/>
      <c r="T326" s="194">
        <v>0</v>
      </c>
      <c r="U326" s="234">
        <v>5</v>
      </c>
      <c r="V326" s="235">
        <v>0</v>
      </c>
      <c r="W326" s="235">
        <v>5</v>
      </c>
      <c r="X326" s="235">
        <v>0</v>
      </c>
      <c r="Y326" s="235">
        <v>5</v>
      </c>
      <c r="Z326" s="236">
        <v>5</v>
      </c>
      <c r="AA326" s="228">
        <v>0</v>
      </c>
      <c r="AB326" s="227">
        <v>320</v>
      </c>
    </row>
    <row r="327" spans="1:28" ht="36">
      <c r="A327" s="183" t="s">
        <v>479</v>
      </c>
      <c r="B327" s="183" t="s">
        <v>379</v>
      </c>
      <c r="C327" s="245">
        <v>836</v>
      </c>
      <c r="D327" s="246" t="s">
        <v>319</v>
      </c>
      <c r="E327" s="247">
        <v>2461120000</v>
      </c>
      <c r="F327" s="174"/>
      <c r="G327" s="174"/>
      <c r="H327" s="174">
        <v>1</v>
      </c>
      <c r="I327" s="188"/>
      <c r="J327" s="188"/>
      <c r="K327" s="188">
        <v>1</v>
      </c>
      <c r="L327" s="188"/>
      <c r="M327" s="189">
        <v>3</v>
      </c>
      <c r="N327" s="189"/>
      <c r="O327" s="190"/>
      <c r="P327" s="191"/>
      <c r="Q327" s="192"/>
      <c r="R327" s="193">
        <v>0</v>
      </c>
      <c r="S327" s="194"/>
      <c r="T327" s="194">
        <v>0</v>
      </c>
      <c r="U327" s="234">
        <v>5</v>
      </c>
      <c r="V327" s="235">
        <v>0</v>
      </c>
      <c r="W327" s="235">
        <v>5</v>
      </c>
      <c r="X327" s="235">
        <v>0</v>
      </c>
      <c r="Y327" s="235">
        <v>5</v>
      </c>
      <c r="Z327" s="236">
        <v>5</v>
      </c>
      <c r="AA327" s="228">
        <v>0</v>
      </c>
      <c r="AB327" s="227">
        <v>321</v>
      </c>
    </row>
    <row r="328" spans="1:28" ht="81">
      <c r="A328" s="183" t="s">
        <v>479</v>
      </c>
      <c r="B328" s="183" t="s">
        <v>379</v>
      </c>
      <c r="C328" s="245">
        <v>837</v>
      </c>
      <c r="D328" s="246" t="s">
        <v>320</v>
      </c>
      <c r="E328" s="247">
        <v>7449800000</v>
      </c>
      <c r="F328" s="174"/>
      <c r="G328" s="174"/>
      <c r="H328" s="174">
        <v>1</v>
      </c>
      <c r="I328" s="188"/>
      <c r="J328" s="188"/>
      <c r="K328" s="188"/>
      <c r="L328" s="188">
        <v>0</v>
      </c>
      <c r="M328" s="189"/>
      <c r="N328" s="189">
        <v>2</v>
      </c>
      <c r="O328" s="190"/>
      <c r="P328" s="191"/>
      <c r="Q328" s="192"/>
      <c r="R328" s="193">
        <v>0</v>
      </c>
      <c r="S328" s="194">
        <v>2</v>
      </c>
      <c r="T328" s="194"/>
      <c r="U328" s="234">
        <v>5</v>
      </c>
      <c r="V328" s="235">
        <v>0</v>
      </c>
      <c r="W328" s="235">
        <v>5</v>
      </c>
      <c r="X328" s="235">
        <v>0</v>
      </c>
      <c r="Y328" s="235">
        <v>5</v>
      </c>
      <c r="Z328" s="236">
        <v>5</v>
      </c>
      <c r="AA328" s="228">
        <v>0</v>
      </c>
      <c r="AB328" s="227">
        <v>322</v>
      </c>
    </row>
    <row r="329" spans="1:28" ht="56.25">
      <c r="A329" s="183" t="s">
        <v>459</v>
      </c>
      <c r="B329" s="183" t="s">
        <v>386</v>
      </c>
      <c r="C329" s="245">
        <v>364</v>
      </c>
      <c r="D329" s="246" t="s">
        <v>492</v>
      </c>
      <c r="E329" s="247">
        <v>292000000</v>
      </c>
      <c r="F329" s="174"/>
      <c r="G329" s="174"/>
      <c r="H329" s="174">
        <v>1</v>
      </c>
      <c r="I329" s="188"/>
      <c r="J329" s="188"/>
      <c r="K329" s="188">
        <v>1</v>
      </c>
      <c r="L329" s="188"/>
      <c r="M329" s="189"/>
      <c r="N329" s="189"/>
      <c r="O329" s="190">
        <v>3</v>
      </c>
      <c r="P329" s="191"/>
      <c r="Q329" s="192"/>
      <c r="R329" s="193">
        <v>0</v>
      </c>
      <c r="S329" s="194"/>
      <c r="T329" s="194">
        <v>0</v>
      </c>
      <c r="U329" s="234">
        <v>5</v>
      </c>
      <c r="V329" s="235">
        <v>0</v>
      </c>
      <c r="W329" s="235">
        <v>5</v>
      </c>
      <c r="X329" s="235">
        <v>0</v>
      </c>
      <c r="Y329" s="235">
        <v>5</v>
      </c>
      <c r="Z329" s="236">
        <v>5</v>
      </c>
      <c r="AA329" s="228">
        <v>0</v>
      </c>
      <c r="AB329" s="227">
        <v>323</v>
      </c>
    </row>
    <row r="330" spans="1:28" ht="54">
      <c r="A330" s="183" t="s">
        <v>18</v>
      </c>
      <c r="B330" s="183" t="s">
        <v>363</v>
      </c>
      <c r="C330" s="245">
        <v>775</v>
      </c>
      <c r="D330" s="246" t="s">
        <v>261</v>
      </c>
      <c r="E330" s="247">
        <v>9941000000</v>
      </c>
      <c r="F330" s="174"/>
      <c r="G330" s="174"/>
      <c r="H330" s="174">
        <v>1</v>
      </c>
      <c r="I330" s="188"/>
      <c r="J330" s="188"/>
      <c r="K330" s="188">
        <v>1</v>
      </c>
      <c r="L330" s="188"/>
      <c r="M330" s="189"/>
      <c r="N330" s="189"/>
      <c r="O330" s="190">
        <v>3</v>
      </c>
      <c r="P330" s="191"/>
      <c r="Q330" s="192"/>
      <c r="R330" s="193">
        <v>0</v>
      </c>
      <c r="S330" s="194"/>
      <c r="T330" s="194">
        <v>0</v>
      </c>
      <c r="U330" s="234">
        <v>5</v>
      </c>
      <c r="V330" s="235">
        <v>1</v>
      </c>
      <c r="W330" s="235">
        <v>6</v>
      </c>
      <c r="X330" s="235">
        <v>0</v>
      </c>
      <c r="Y330" s="235">
        <v>6</v>
      </c>
      <c r="Z330" s="236">
        <v>5</v>
      </c>
      <c r="AA330" s="228">
        <v>0</v>
      </c>
      <c r="AB330" s="227">
        <v>324</v>
      </c>
    </row>
    <row r="331" spans="1:28" ht="81">
      <c r="A331" s="183" t="s">
        <v>479</v>
      </c>
      <c r="B331" s="183" t="s">
        <v>379</v>
      </c>
      <c r="C331" s="245">
        <v>833</v>
      </c>
      <c r="D331" s="246" t="s">
        <v>316</v>
      </c>
      <c r="E331" s="247">
        <v>4655431000</v>
      </c>
      <c r="F331" s="174"/>
      <c r="G331" s="174"/>
      <c r="H331" s="174">
        <v>1</v>
      </c>
      <c r="I331" s="188"/>
      <c r="J331" s="188"/>
      <c r="K331" s="188">
        <v>1</v>
      </c>
      <c r="L331" s="188"/>
      <c r="M331" s="189">
        <v>3</v>
      </c>
      <c r="N331" s="189"/>
      <c r="O331" s="190"/>
      <c r="P331" s="191"/>
      <c r="Q331" s="192"/>
      <c r="R331" s="193">
        <v>0</v>
      </c>
      <c r="S331" s="194"/>
      <c r="T331" s="194">
        <v>0</v>
      </c>
      <c r="U331" s="234">
        <v>5</v>
      </c>
      <c r="V331" s="235">
        <v>0</v>
      </c>
      <c r="W331" s="235">
        <v>5</v>
      </c>
      <c r="X331" s="235">
        <v>0</v>
      </c>
      <c r="Y331" s="235">
        <v>5</v>
      </c>
      <c r="Z331" s="236">
        <v>5</v>
      </c>
      <c r="AA331" s="228">
        <v>0</v>
      </c>
      <c r="AB331" s="227">
        <v>325</v>
      </c>
    </row>
    <row r="332" spans="1:28" ht="36">
      <c r="A332" s="183" t="s">
        <v>487</v>
      </c>
      <c r="B332" s="183" t="s">
        <v>356</v>
      </c>
      <c r="C332" s="245">
        <v>965</v>
      </c>
      <c r="D332" s="246" t="s">
        <v>169</v>
      </c>
      <c r="E332" s="247">
        <v>2294842000</v>
      </c>
      <c r="F332" s="174"/>
      <c r="G332" s="174"/>
      <c r="H332" s="174">
        <v>1</v>
      </c>
      <c r="I332" s="188"/>
      <c r="J332" s="188"/>
      <c r="K332" s="188"/>
      <c r="L332" s="188">
        <v>0</v>
      </c>
      <c r="M332" s="189"/>
      <c r="N332" s="189">
        <v>2</v>
      </c>
      <c r="O332" s="190"/>
      <c r="P332" s="191"/>
      <c r="Q332" s="192">
        <v>2</v>
      </c>
      <c r="R332" s="193">
        <v>0</v>
      </c>
      <c r="S332" s="194"/>
      <c r="T332" s="194">
        <v>0</v>
      </c>
      <c r="U332" s="234">
        <v>5</v>
      </c>
      <c r="V332" s="235">
        <v>5</v>
      </c>
      <c r="W332" s="235">
        <v>10</v>
      </c>
      <c r="X332" s="235">
        <v>0</v>
      </c>
      <c r="Y332" s="235">
        <v>8</v>
      </c>
      <c r="Z332" s="236">
        <v>5</v>
      </c>
      <c r="AA332" s="228">
        <v>0</v>
      </c>
      <c r="AB332" s="227">
        <v>326</v>
      </c>
    </row>
    <row r="333" spans="1:28" ht="45">
      <c r="A333" s="183" t="s">
        <v>257</v>
      </c>
      <c r="B333" s="183" t="s">
        <v>366</v>
      </c>
      <c r="C333" s="245">
        <v>944</v>
      </c>
      <c r="D333" s="246" t="s">
        <v>153</v>
      </c>
      <c r="E333" s="247">
        <v>340000000</v>
      </c>
      <c r="F333" s="174"/>
      <c r="G333" s="174"/>
      <c r="H333" s="174">
        <v>1</v>
      </c>
      <c r="I333" s="188"/>
      <c r="J333" s="188"/>
      <c r="K333" s="188">
        <v>1</v>
      </c>
      <c r="L333" s="188"/>
      <c r="M333" s="189"/>
      <c r="N333" s="189"/>
      <c r="O333" s="190">
        <v>3</v>
      </c>
      <c r="P333" s="191"/>
      <c r="Q333" s="192"/>
      <c r="R333" s="193">
        <v>0</v>
      </c>
      <c r="S333" s="194"/>
      <c r="T333" s="194">
        <v>0</v>
      </c>
      <c r="U333" s="234">
        <v>5</v>
      </c>
      <c r="V333" s="235">
        <v>1</v>
      </c>
      <c r="W333" s="235">
        <v>6</v>
      </c>
      <c r="X333" s="235">
        <v>0</v>
      </c>
      <c r="Y333" s="235">
        <v>6</v>
      </c>
      <c r="Z333" s="236">
        <v>5</v>
      </c>
      <c r="AA333" s="228">
        <v>0</v>
      </c>
      <c r="AB333" s="227">
        <v>327</v>
      </c>
    </row>
    <row r="334" spans="1:28" ht="56.25">
      <c r="A334" s="183" t="s">
        <v>485</v>
      </c>
      <c r="B334" s="183" t="s">
        <v>364</v>
      </c>
      <c r="C334" s="245">
        <v>446</v>
      </c>
      <c r="D334" s="246" t="s">
        <v>25</v>
      </c>
      <c r="E334" s="247">
        <v>3786945000</v>
      </c>
      <c r="F334" s="174"/>
      <c r="G334" s="174"/>
      <c r="H334" s="174">
        <v>1</v>
      </c>
      <c r="I334" s="188"/>
      <c r="J334" s="188"/>
      <c r="K334" s="188"/>
      <c r="L334" s="188">
        <v>0</v>
      </c>
      <c r="M334" s="189"/>
      <c r="N334" s="189"/>
      <c r="O334" s="190">
        <v>3</v>
      </c>
      <c r="P334" s="191"/>
      <c r="Q334" s="192"/>
      <c r="R334" s="193">
        <v>0</v>
      </c>
      <c r="S334" s="194"/>
      <c r="T334" s="194">
        <v>0</v>
      </c>
      <c r="U334" s="234">
        <v>4</v>
      </c>
      <c r="V334" s="235">
        <v>0</v>
      </c>
      <c r="W334" s="235">
        <v>4</v>
      </c>
      <c r="X334" s="235">
        <v>0</v>
      </c>
      <c r="Y334" s="235">
        <v>4</v>
      </c>
      <c r="Z334" s="236">
        <v>4</v>
      </c>
      <c r="AA334" s="228">
        <v>0</v>
      </c>
      <c r="AB334" s="227">
        <v>328</v>
      </c>
    </row>
    <row r="335" spans="1:28" ht="36">
      <c r="A335" s="183" t="s">
        <v>63</v>
      </c>
      <c r="B335" s="183" t="s">
        <v>382</v>
      </c>
      <c r="C335" s="245">
        <v>695</v>
      </c>
      <c r="D335" s="246" t="s">
        <v>67</v>
      </c>
      <c r="E335" s="247">
        <v>5766000000</v>
      </c>
      <c r="F335" s="174"/>
      <c r="G335" s="174"/>
      <c r="H335" s="174">
        <v>1</v>
      </c>
      <c r="I335" s="188"/>
      <c r="J335" s="188"/>
      <c r="K335" s="188"/>
      <c r="L335" s="188">
        <v>0</v>
      </c>
      <c r="M335" s="189"/>
      <c r="N335" s="189"/>
      <c r="O335" s="190">
        <v>3</v>
      </c>
      <c r="P335" s="191"/>
      <c r="Q335" s="192"/>
      <c r="R335" s="193">
        <v>0</v>
      </c>
      <c r="S335" s="194"/>
      <c r="T335" s="194">
        <v>0</v>
      </c>
      <c r="U335" s="234">
        <v>4</v>
      </c>
      <c r="V335" s="235">
        <v>0</v>
      </c>
      <c r="W335" s="235">
        <v>4</v>
      </c>
      <c r="X335" s="235">
        <v>0</v>
      </c>
      <c r="Y335" s="235">
        <v>4</v>
      </c>
      <c r="Z335" s="236">
        <v>4</v>
      </c>
      <c r="AA335" s="228">
        <v>0</v>
      </c>
      <c r="AB335" s="227">
        <v>329</v>
      </c>
    </row>
    <row r="336" spans="1:28" ht="90">
      <c r="A336" s="183" t="s">
        <v>479</v>
      </c>
      <c r="B336" s="183" t="s">
        <v>379</v>
      </c>
      <c r="C336" s="245">
        <v>827</v>
      </c>
      <c r="D336" s="246" t="s">
        <v>310</v>
      </c>
      <c r="E336" s="247">
        <v>2457000000</v>
      </c>
      <c r="F336" s="174"/>
      <c r="G336" s="174"/>
      <c r="H336" s="174">
        <v>1</v>
      </c>
      <c r="I336" s="188"/>
      <c r="J336" s="188"/>
      <c r="K336" s="188"/>
      <c r="L336" s="188">
        <v>0</v>
      </c>
      <c r="M336" s="189">
        <v>3</v>
      </c>
      <c r="N336" s="189"/>
      <c r="O336" s="190"/>
      <c r="P336" s="191"/>
      <c r="Q336" s="192"/>
      <c r="R336" s="193">
        <v>0</v>
      </c>
      <c r="S336" s="194"/>
      <c r="T336" s="194">
        <v>0</v>
      </c>
      <c r="U336" s="234">
        <v>4</v>
      </c>
      <c r="V336" s="235">
        <v>0</v>
      </c>
      <c r="W336" s="235">
        <v>4</v>
      </c>
      <c r="X336" s="235">
        <v>0</v>
      </c>
      <c r="Y336" s="235">
        <v>4</v>
      </c>
      <c r="Z336" s="236">
        <v>4</v>
      </c>
      <c r="AA336" s="228">
        <v>0</v>
      </c>
      <c r="AB336" s="227">
        <v>330</v>
      </c>
    </row>
    <row r="337" spans="1:28" ht="99">
      <c r="A337" s="183" t="s">
        <v>479</v>
      </c>
      <c r="B337" s="183" t="s">
        <v>379</v>
      </c>
      <c r="C337" s="245">
        <v>828</v>
      </c>
      <c r="D337" s="246" t="s">
        <v>311</v>
      </c>
      <c r="E337" s="247">
        <v>2832192000</v>
      </c>
      <c r="F337" s="174"/>
      <c r="G337" s="174"/>
      <c r="H337" s="174">
        <v>1</v>
      </c>
      <c r="I337" s="188"/>
      <c r="J337" s="188"/>
      <c r="K337" s="188"/>
      <c r="L337" s="188">
        <v>0</v>
      </c>
      <c r="M337" s="189">
        <v>3</v>
      </c>
      <c r="N337" s="189"/>
      <c r="O337" s="190"/>
      <c r="P337" s="191"/>
      <c r="Q337" s="192"/>
      <c r="R337" s="193">
        <v>0</v>
      </c>
      <c r="S337" s="194"/>
      <c r="T337" s="194">
        <v>0</v>
      </c>
      <c r="U337" s="234">
        <v>4</v>
      </c>
      <c r="V337" s="235">
        <v>0</v>
      </c>
      <c r="W337" s="235">
        <v>4</v>
      </c>
      <c r="X337" s="235">
        <v>0</v>
      </c>
      <c r="Y337" s="235">
        <v>4</v>
      </c>
      <c r="Z337" s="236">
        <v>4</v>
      </c>
      <c r="AA337" s="228">
        <v>0</v>
      </c>
      <c r="AB337" s="227">
        <v>331</v>
      </c>
    </row>
    <row r="338" spans="1:28" ht="45">
      <c r="A338" s="183" t="s">
        <v>61</v>
      </c>
      <c r="B338" s="183" t="s">
        <v>350</v>
      </c>
      <c r="C338" s="245">
        <v>939</v>
      </c>
      <c r="D338" s="246" t="s">
        <v>149</v>
      </c>
      <c r="E338" s="247">
        <v>160000000</v>
      </c>
      <c r="F338" s="174"/>
      <c r="G338" s="174"/>
      <c r="H338" s="174">
        <v>1</v>
      </c>
      <c r="I338" s="188"/>
      <c r="J338" s="188"/>
      <c r="K338" s="188"/>
      <c r="L338" s="188">
        <v>0</v>
      </c>
      <c r="M338" s="189"/>
      <c r="N338" s="189"/>
      <c r="O338" s="190">
        <v>3</v>
      </c>
      <c r="P338" s="191"/>
      <c r="Q338" s="192"/>
      <c r="R338" s="193">
        <v>0</v>
      </c>
      <c r="S338" s="194"/>
      <c r="T338" s="194">
        <v>0</v>
      </c>
      <c r="U338" s="234">
        <v>4</v>
      </c>
      <c r="V338" s="235">
        <v>0</v>
      </c>
      <c r="W338" s="235">
        <v>4</v>
      </c>
      <c r="X338" s="235">
        <v>0</v>
      </c>
      <c r="Y338" s="235">
        <v>4</v>
      </c>
      <c r="Z338" s="236">
        <v>4</v>
      </c>
      <c r="AA338" s="228">
        <v>0</v>
      </c>
      <c r="AB338" s="227">
        <v>332</v>
      </c>
    </row>
    <row r="339" spans="1:28" ht="33.75">
      <c r="A339" s="183" t="s">
        <v>434</v>
      </c>
      <c r="B339" s="183" t="s">
        <v>354</v>
      </c>
      <c r="C339" s="245">
        <v>45</v>
      </c>
      <c r="D339" s="254" t="s">
        <v>438</v>
      </c>
      <c r="E339" s="255">
        <v>5694719166.49</v>
      </c>
      <c r="F339" s="174"/>
      <c r="G339" s="174"/>
      <c r="H339" s="174">
        <v>1</v>
      </c>
      <c r="I339" s="188"/>
      <c r="J339" s="188"/>
      <c r="K339" s="188"/>
      <c r="L339" s="188">
        <v>0</v>
      </c>
      <c r="M339" s="189"/>
      <c r="N339" s="189"/>
      <c r="O339" s="199">
        <v>3</v>
      </c>
      <c r="P339" s="191"/>
      <c r="Q339" s="192"/>
      <c r="R339" s="193">
        <v>0</v>
      </c>
      <c r="S339" s="194"/>
      <c r="T339" s="194">
        <v>0</v>
      </c>
      <c r="U339" s="234">
        <v>4</v>
      </c>
      <c r="V339" s="235">
        <v>1</v>
      </c>
      <c r="W339" s="235">
        <v>5</v>
      </c>
      <c r="X339" s="235">
        <v>0</v>
      </c>
      <c r="Y339" s="235">
        <v>5</v>
      </c>
      <c r="Z339" s="236">
        <v>4</v>
      </c>
      <c r="AA339" s="228">
        <v>0</v>
      </c>
      <c r="AB339" s="227">
        <v>333</v>
      </c>
    </row>
    <row r="340" spans="1:28" ht="63">
      <c r="A340" s="183" t="s">
        <v>481</v>
      </c>
      <c r="B340" s="183" t="s">
        <v>385</v>
      </c>
      <c r="C340" s="245">
        <v>377</v>
      </c>
      <c r="D340" s="246" t="s">
        <v>493</v>
      </c>
      <c r="E340" s="247">
        <v>1050000000</v>
      </c>
      <c r="F340" s="174"/>
      <c r="G340" s="174"/>
      <c r="H340" s="174">
        <v>1</v>
      </c>
      <c r="I340" s="188"/>
      <c r="J340" s="188"/>
      <c r="K340" s="188"/>
      <c r="L340" s="188">
        <v>0</v>
      </c>
      <c r="M340" s="189"/>
      <c r="N340" s="189"/>
      <c r="O340" s="190">
        <v>3</v>
      </c>
      <c r="P340" s="191"/>
      <c r="Q340" s="192"/>
      <c r="R340" s="193">
        <v>0</v>
      </c>
      <c r="S340" s="194"/>
      <c r="T340" s="194">
        <v>0</v>
      </c>
      <c r="U340" s="234">
        <v>4</v>
      </c>
      <c r="V340" s="235">
        <v>0</v>
      </c>
      <c r="W340" s="235">
        <v>4</v>
      </c>
      <c r="X340" s="235">
        <v>0</v>
      </c>
      <c r="Y340" s="235">
        <v>4</v>
      </c>
      <c r="Z340" s="236">
        <v>4</v>
      </c>
      <c r="AA340" s="228">
        <v>0</v>
      </c>
      <c r="AB340" s="227">
        <v>334</v>
      </c>
    </row>
    <row r="341" spans="1:28" ht="36">
      <c r="A341" s="183" t="s">
        <v>3</v>
      </c>
      <c r="B341" s="183" t="s">
        <v>360</v>
      </c>
      <c r="C341" s="245">
        <v>685</v>
      </c>
      <c r="D341" s="246" t="s">
        <v>54</v>
      </c>
      <c r="E341" s="247">
        <v>29319978342</v>
      </c>
      <c r="F341" s="174"/>
      <c r="G341" s="174"/>
      <c r="H341" s="174">
        <v>1</v>
      </c>
      <c r="I341" s="188"/>
      <c r="J341" s="188"/>
      <c r="K341" s="188"/>
      <c r="L341" s="188">
        <v>0</v>
      </c>
      <c r="M341" s="189"/>
      <c r="N341" s="189"/>
      <c r="O341" s="190">
        <v>3</v>
      </c>
      <c r="P341" s="191"/>
      <c r="Q341" s="192"/>
      <c r="R341" s="193">
        <v>0</v>
      </c>
      <c r="S341" s="194"/>
      <c r="T341" s="194">
        <v>0</v>
      </c>
      <c r="U341" s="234">
        <v>4</v>
      </c>
      <c r="V341" s="235">
        <v>1</v>
      </c>
      <c r="W341" s="235">
        <v>5</v>
      </c>
      <c r="X341" s="235">
        <v>0</v>
      </c>
      <c r="Y341" s="235">
        <v>5</v>
      </c>
      <c r="Z341" s="236">
        <v>4</v>
      </c>
      <c r="AA341" s="228">
        <v>0</v>
      </c>
      <c r="AB341" s="227">
        <v>335</v>
      </c>
    </row>
    <row r="342" spans="1:28" ht="63">
      <c r="A342" s="183" t="s">
        <v>479</v>
      </c>
      <c r="B342" s="183" t="s">
        <v>379</v>
      </c>
      <c r="C342" s="245">
        <v>829</v>
      </c>
      <c r="D342" s="246" t="s">
        <v>312</v>
      </c>
      <c r="E342" s="247">
        <v>3004000000</v>
      </c>
      <c r="F342" s="174"/>
      <c r="G342" s="174"/>
      <c r="H342" s="174">
        <v>1</v>
      </c>
      <c r="I342" s="188"/>
      <c r="J342" s="188"/>
      <c r="K342" s="188">
        <v>1</v>
      </c>
      <c r="L342" s="188"/>
      <c r="M342" s="189"/>
      <c r="N342" s="189">
        <v>2</v>
      </c>
      <c r="O342" s="190"/>
      <c r="P342" s="191"/>
      <c r="Q342" s="192"/>
      <c r="R342" s="193">
        <v>0</v>
      </c>
      <c r="S342" s="194"/>
      <c r="T342" s="194">
        <v>0</v>
      </c>
      <c r="U342" s="234">
        <v>4</v>
      </c>
      <c r="V342" s="235">
        <v>0</v>
      </c>
      <c r="W342" s="235">
        <v>4</v>
      </c>
      <c r="X342" s="235">
        <v>0</v>
      </c>
      <c r="Y342" s="235">
        <v>4</v>
      </c>
      <c r="Z342" s="236">
        <v>4</v>
      </c>
      <c r="AA342" s="228">
        <v>0</v>
      </c>
      <c r="AB342" s="227">
        <v>336</v>
      </c>
    </row>
    <row r="343" spans="1:28" ht="54">
      <c r="A343" s="183" t="s">
        <v>479</v>
      </c>
      <c r="B343" s="183" t="s">
        <v>379</v>
      </c>
      <c r="C343" s="245">
        <v>839</v>
      </c>
      <c r="D343" s="246" t="s">
        <v>227</v>
      </c>
      <c r="E343" s="247">
        <v>7105064000</v>
      </c>
      <c r="F343" s="174"/>
      <c r="G343" s="174"/>
      <c r="H343" s="174">
        <v>1</v>
      </c>
      <c r="I343" s="188"/>
      <c r="J343" s="188"/>
      <c r="K343" s="188"/>
      <c r="L343" s="188">
        <v>0</v>
      </c>
      <c r="M343" s="189">
        <v>3</v>
      </c>
      <c r="N343" s="189"/>
      <c r="O343" s="190"/>
      <c r="P343" s="191"/>
      <c r="Q343" s="192"/>
      <c r="R343" s="193">
        <v>0</v>
      </c>
      <c r="S343" s="194"/>
      <c r="T343" s="194">
        <v>0</v>
      </c>
      <c r="U343" s="234">
        <v>4</v>
      </c>
      <c r="V343" s="235">
        <v>0</v>
      </c>
      <c r="W343" s="235">
        <v>4</v>
      </c>
      <c r="X343" s="235">
        <v>0</v>
      </c>
      <c r="Y343" s="235">
        <v>4</v>
      </c>
      <c r="Z343" s="236">
        <v>4</v>
      </c>
      <c r="AA343" s="228">
        <v>0</v>
      </c>
      <c r="AB343" s="227">
        <v>337</v>
      </c>
    </row>
    <row r="344" spans="1:28" ht="36">
      <c r="A344" s="183" t="s">
        <v>479</v>
      </c>
      <c r="B344" s="183" t="s">
        <v>384</v>
      </c>
      <c r="C344" s="245">
        <v>868</v>
      </c>
      <c r="D344" s="246" t="s">
        <v>96</v>
      </c>
      <c r="E344" s="247">
        <v>980000000</v>
      </c>
      <c r="F344" s="174"/>
      <c r="G344" s="174"/>
      <c r="H344" s="174">
        <v>1</v>
      </c>
      <c r="I344" s="188"/>
      <c r="J344" s="188"/>
      <c r="K344" s="188">
        <v>1</v>
      </c>
      <c r="L344" s="188"/>
      <c r="M344" s="189"/>
      <c r="N344" s="189">
        <v>2</v>
      </c>
      <c r="O344" s="190"/>
      <c r="P344" s="191"/>
      <c r="Q344" s="192"/>
      <c r="R344" s="193">
        <v>0</v>
      </c>
      <c r="S344" s="194"/>
      <c r="T344" s="194">
        <v>0</v>
      </c>
      <c r="U344" s="234">
        <v>4</v>
      </c>
      <c r="V344" s="235">
        <v>0</v>
      </c>
      <c r="W344" s="235">
        <v>4</v>
      </c>
      <c r="X344" s="235">
        <v>0</v>
      </c>
      <c r="Y344" s="235">
        <v>4</v>
      </c>
      <c r="Z344" s="236">
        <v>4</v>
      </c>
      <c r="AA344" s="228">
        <v>0</v>
      </c>
      <c r="AB344" s="227">
        <v>338</v>
      </c>
    </row>
    <row r="345" spans="1:28" ht="72">
      <c r="A345" s="183" t="s">
        <v>457</v>
      </c>
      <c r="B345" s="183" t="s">
        <v>367</v>
      </c>
      <c r="C345" s="245">
        <v>956</v>
      </c>
      <c r="D345" s="246" t="s">
        <v>163</v>
      </c>
      <c r="E345" s="247">
        <v>5216900000</v>
      </c>
      <c r="F345" s="174"/>
      <c r="G345" s="174"/>
      <c r="H345" s="174">
        <v>1</v>
      </c>
      <c r="I345" s="188"/>
      <c r="J345" s="188"/>
      <c r="K345" s="188">
        <v>1</v>
      </c>
      <c r="L345" s="188"/>
      <c r="M345" s="189"/>
      <c r="N345" s="189">
        <v>2</v>
      </c>
      <c r="O345" s="190"/>
      <c r="P345" s="191"/>
      <c r="Q345" s="192"/>
      <c r="R345" s="193">
        <v>0</v>
      </c>
      <c r="S345" s="194"/>
      <c r="T345" s="194">
        <v>0</v>
      </c>
      <c r="U345" s="234">
        <v>4</v>
      </c>
      <c r="V345" s="235">
        <v>1</v>
      </c>
      <c r="W345" s="235">
        <v>5</v>
      </c>
      <c r="X345" s="235">
        <v>0</v>
      </c>
      <c r="Y345" s="235">
        <v>5</v>
      </c>
      <c r="Z345" s="236">
        <v>4</v>
      </c>
      <c r="AA345" s="228">
        <v>0</v>
      </c>
      <c r="AB345" s="227">
        <v>339</v>
      </c>
    </row>
    <row r="346" spans="1:28" ht="36">
      <c r="A346" s="183" t="s">
        <v>457</v>
      </c>
      <c r="B346" s="183" t="s">
        <v>367</v>
      </c>
      <c r="C346" s="245">
        <v>961</v>
      </c>
      <c r="D346" s="246" t="s">
        <v>167</v>
      </c>
      <c r="E346" s="247">
        <v>44850936000</v>
      </c>
      <c r="F346" s="174"/>
      <c r="G346" s="174"/>
      <c r="H346" s="174">
        <v>1</v>
      </c>
      <c r="I346" s="188"/>
      <c r="J346" s="188"/>
      <c r="K346" s="188"/>
      <c r="L346" s="188">
        <v>0</v>
      </c>
      <c r="M346" s="189"/>
      <c r="N346" s="189">
        <v>2</v>
      </c>
      <c r="O346" s="190"/>
      <c r="P346" s="191"/>
      <c r="Q346" s="192"/>
      <c r="R346" s="193">
        <v>0</v>
      </c>
      <c r="S346" s="194"/>
      <c r="T346" s="194">
        <v>0</v>
      </c>
      <c r="U346" s="234">
        <v>3</v>
      </c>
      <c r="V346" s="235">
        <v>1</v>
      </c>
      <c r="W346" s="235">
        <v>4</v>
      </c>
      <c r="X346" s="235">
        <v>1</v>
      </c>
      <c r="Y346" s="235">
        <v>4</v>
      </c>
      <c r="Z346" s="236">
        <v>4</v>
      </c>
      <c r="AA346" s="228">
        <v>1</v>
      </c>
      <c r="AB346" s="227">
        <v>340</v>
      </c>
    </row>
    <row r="347" spans="1:28" ht="36">
      <c r="A347" s="183" t="s">
        <v>434</v>
      </c>
      <c r="B347" s="183" t="s">
        <v>354</v>
      </c>
      <c r="C347" s="245">
        <v>76</v>
      </c>
      <c r="D347" s="246" t="s">
        <v>456</v>
      </c>
      <c r="E347" s="247">
        <v>219000000</v>
      </c>
      <c r="F347" s="174"/>
      <c r="G347" s="174"/>
      <c r="H347" s="174">
        <v>1</v>
      </c>
      <c r="I347" s="188"/>
      <c r="J347" s="188"/>
      <c r="K347" s="188"/>
      <c r="L347" s="188">
        <v>0</v>
      </c>
      <c r="M347" s="189"/>
      <c r="N347" s="189"/>
      <c r="O347" s="190">
        <v>3</v>
      </c>
      <c r="P347" s="191"/>
      <c r="Q347" s="192"/>
      <c r="R347" s="193">
        <v>0</v>
      </c>
      <c r="S347" s="194"/>
      <c r="T347" s="194">
        <v>0</v>
      </c>
      <c r="U347" s="234">
        <v>4</v>
      </c>
      <c r="V347" s="235">
        <v>1</v>
      </c>
      <c r="W347" s="235">
        <v>5</v>
      </c>
      <c r="X347" s="235">
        <v>0</v>
      </c>
      <c r="Y347" s="235">
        <v>5</v>
      </c>
      <c r="Z347" s="236">
        <v>4</v>
      </c>
      <c r="AA347" s="228">
        <v>0</v>
      </c>
      <c r="AB347" s="227">
        <v>341</v>
      </c>
    </row>
    <row r="348" spans="1:28" ht="33.75">
      <c r="A348" s="183" t="s">
        <v>143</v>
      </c>
      <c r="B348" s="183" t="s">
        <v>384</v>
      </c>
      <c r="C348" s="245">
        <v>933</v>
      </c>
      <c r="D348" s="246" t="s">
        <v>483</v>
      </c>
      <c r="E348" s="247">
        <v>6189320000</v>
      </c>
      <c r="F348" s="174"/>
      <c r="G348" s="174"/>
      <c r="H348" s="174">
        <v>1</v>
      </c>
      <c r="I348" s="188"/>
      <c r="J348" s="188"/>
      <c r="K348" s="188"/>
      <c r="L348" s="188">
        <v>0</v>
      </c>
      <c r="M348" s="189">
        <v>3</v>
      </c>
      <c r="N348" s="189"/>
      <c r="O348" s="190"/>
      <c r="P348" s="191"/>
      <c r="Q348" s="192"/>
      <c r="R348" s="193">
        <v>0</v>
      </c>
      <c r="S348" s="194"/>
      <c r="T348" s="194">
        <v>0</v>
      </c>
      <c r="U348" s="234">
        <v>4</v>
      </c>
      <c r="V348" s="235">
        <v>0</v>
      </c>
      <c r="W348" s="235">
        <v>4</v>
      </c>
      <c r="X348" s="235">
        <v>0</v>
      </c>
      <c r="Y348" s="235">
        <v>4</v>
      </c>
      <c r="Z348" s="236">
        <v>4</v>
      </c>
      <c r="AA348" s="228">
        <v>0</v>
      </c>
      <c r="AB348" s="227">
        <v>342</v>
      </c>
    </row>
    <row r="349" spans="1:28" ht="67.5">
      <c r="A349" s="183" t="s">
        <v>97</v>
      </c>
      <c r="B349" s="183" t="s">
        <v>346</v>
      </c>
      <c r="C349" s="245">
        <v>948</v>
      </c>
      <c r="D349" s="246" t="s">
        <v>101</v>
      </c>
      <c r="E349" s="247">
        <v>23000000000</v>
      </c>
      <c r="F349" s="174"/>
      <c r="G349" s="174"/>
      <c r="H349" s="174">
        <v>1</v>
      </c>
      <c r="I349" s="188"/>
      <c r="J349" s="188"/>
      <c r="K349" s="188"/>
      <c r="L349" s="188">
        <v>0</v>
      </c>
      <c r="M349" s="189">
        <v>3</v>
      </c>
      <c r="N349" s="189"/>
      <c r="O349" s="190"/>
      <c r="P349" s="191"/>
      <c r="Q349" s="192"/>
      <c r="R349" s="193">
        <v>0</v>
      </c>
      <c r="S349" s="194"/>
      <c r="T349" s="194">
        <v>0</v>
      </c>
      <c r="U349" s="234">
        <v>4</v>
      </c>
      <c r="V349" s="235">
        <v>5</v>
      </c>
      <c r="W349" s="235">
        <v>9</v>
      </c>
      <c r="X349" s="235">
        <v>0</v>
      </c>
      <c r="Y349" s="235">
        <v>7</v>
      </c>
      <c r="Z349" s="236">
        <v>4</v>
      </c>
      <c r="AA349" s="228">
        <v>0</v>
      </c>
      <c r="AB349" s="227">
        <v>343</v>
      </c>
    </row>
    <row r="350" spans="1:28" ht="117">
      <c r="A350" s="183" t="s">
        <v>457</v>
      </c>
      <c r="B350" s="183" t="s">
        <v>367</v>
      </c>
      <c r="C350" s="245">
        <v>957</v>
      </c>
      <c r="D350" s="246" t="s">
        <v>164</v>
      </c>
      <c r="E350" s="247">
        <v>12308850000</v>
      </c>
      <c r="F350" s="174"/>
      <c r="G350" s="174"/>
      <c r="H350" s="174">
        <v>1</v>
      </c>
      <c r="I350" s="188"/>
      <c r="J350" s="188"/>
      <c r="K350" s="188">
        <v>1</v>
      </c>
      <c r="L350" s="188"/>
      <c r="M350" s="189"/>
      <c r="N350" s="189">
        <v>2</v>
      </c>
      <c r="O350" s="190"/>
      <c r="P350" s="191"/>
      <c r="Q350" s="192"/>
      <c r="R350" s="193">
        <v>0</v>
      </c>
      <c r="S350" s="194"/>
      <c r="T350" s="194">
        <v>0</v>
      </c>
      <c r="U350" s="234">
        <v>4</v>
      </c>
      <c r="V350" s="235">
        <v>1</v>
      </c>
      <c r="W350" s="235">
        <v>5</v>
      </c>
      <c r="X350" s="235">
        <v>0</v>
      </c>
      <c r="Y350" s="235">
        <v>5</v>
      </c>
      <c r="Z350" s="236">
        <v>4</v>
      </c>
      <c r="AA350" s="228">
        <v>0</v>
      </c>
      <c r="AB350" s="227">
        <v>344</v>
      </c>
    </row>
    <row r="351" spans="1:28" ht="63">
      <c r="A351" s="183" t="s">
        <v>479</v>
      </c>
      <c r="B351" s="183" t="s">
        <v>379</v>
      </c>
      <c r="C351" s="245">
        <v>840</v>
      </c>
      <c r="D351" s="246" t="s">
        <v>322</v>
      </c>
      <c r="E351" s="247">
        <v>3828100001</v>
      </c>
      <c r="F351" s="174"/>
      <c r="G351" s="174"/>
      <c r="H351" s="174">
        <v>1</v>
      </c>
      <c r="I351" s="188"/>
      <c r="J351" s="188"/>
      <c r="K351" s="188"/>
      <c r="L351" s="188">
        <v>0</v>
      </c>
      <c r="M351" s="189"/>
      <c r="N351" s="189">
        <v>2</v>
      </c>
      <c r="O351" s="190"/>
      <c r="P351" s="191"/>
      <c r="Q351" s="192"/>
      <c r="R351" s="193">
        <v>0</v>
      </c>
      <c r="S351" s="194"/>
      <c r="T351" s="194">
        <v>0</v>
      </c>
      <c r="U351" s="234">
        <v>3</v>
      </c>
      <c r="V351" s="235">
        <v>0</v>
      </c>
      <c r="W351" s="235">
        <v>3</v>
      </c>
      <c r="X351" s="235">
        <v>0</v>
      </c>
      <c r="Y351" s="235">
        <v>3</v>
      </c>
      <c r="Z351" s="236">
        <v>3</v>
      </c>
      <c r="AA351" s="228">
        <v>0</v>
      </c>
      <c r="AB351" s="227">
        <v>345</v>
      </c>
    </row>
    <row r="352" spans="1:28" ht="56.25">
      <c r="A352" s="183" t="s">
        <v>469</v>
      </c>
      <c r="B352" s="183" t="s">
        <v>374</v>
      </c>
      <c r="C352" s="245">
        <v>922</v>
      </c>
      <c r="D352" s="246" t="s">
        <v>331</v>
      </c>
      <c r="E352" s="247">
        <v>4603000000</v>
      </c>
      <c r="F352" s="174"/>
      <c r="G352" s="174"/>
      <c r="H352" s="174">
        <v>1</v>
      </c>
      <c r="I352" s="188"/>
      <c r="J352" s="188"/>
      <c r="K352" s="188"/>
      <c r="L352" s="188">
        <v>0</v>
      </c>
      <c r="M352" s="189"/>
      <c r="N352" s="189">
        <v>2</v>
      </c>
      <c r="O352" s="190"/>
      <c r="P352" s="191"/>
      <c r="Q352" s="192"/>
      <c r="R352" s="193">
        <v>0</v>
      </c>
      <c r="S352" s="194"/>
      <c r="T352" s="194">
        <v>0</v>
      </c>
      <c r="U352" s="234">
        <v>3</v>
      </c>
      <c r="V352" s="235">
        <v>0</v>
      </c>
      <c r="W352" s="235">
        <v>3</v>
      </c>
      <c r="X352" s="235">
        <v>0</v>
      </c>
      <c r="Y352" s="235">
        <v>3</v>
      </c>
      <c r="Z352" s="236">
        <v>3</v>
      </c>
      <c r="AA352" s="228">
        <v>0</v>
      </c>
      <c r="AB352" s="227">
        <v>346</v>
      </c>
    </row>
    <row r="353" spans="1:28" ht="33.75">
      <c r="A353" s="183" t="s">
        <v>143</v>
      </c>
      <c r="B353" s="183" t="s">
        <v>384</v>
      </c>
      <c r="C353" s="245">
        <v>931</v>
      </c>
      <c r="D353" s="246" t="s">
        <v>144</v>
      </c>
      <c r="E353" s="247">
        <v>17393585000</v>
      </c>
      <c r="F353" s="174"/>
      <c r="G353" s="174"/>
      <c r="H353" s="174">
        <v>1</v>
      </c>
      <c r="I353" s="188"/>
      <c r="J353" s="188"/>
      <c r="K353" s="188"/>
      <c r="L353" s="188">
        <v>0</v>
      </c>
      <c r="M353" s="189"/>
      <c r="N353" s="189">
        <v>2</v>
      </c>
      <c r="O353" s="190"/>
      <c r="P353" s="191"/>
      <c r="Q353" s="192"/>
      <c r="R353" s="193">
        <v>0</v>
      </c>
      <c r="S353" s="194"/>
      <c r="T353" s="194">
        <v>0</v>
      </c>
      <c r="U353" s="234">
        <v>3</v>
      </c>
      <c r="V353" s="235">
        <v>0</v>
      </c>
      <c r="W353" s="235">
        <v>3</v>
      </c>
      <c r="X353" s="235">
        <v>0</v>
      </c>
      <c r="Y353" s="235">
        <v>3</v>
      </c>
      <c r="Z353" s="236">
        <v>3</v>
      </c>
      <c r="AA353" s="228">
        <v>0</v>
      </c>
      <c r="AB353" s="227">
        <v>347</v>
      </c>
    </row>
    <row r="354" spans="1:28" ht="63">
      <c r="A354" s="183" t="s">
        <v>479</v>
      </c>
      <c r="B354" s="183" t="s">
        <v>379</v>
      </c>
      <c r="C354" s="245">
        <v>834</v>
      </c>
      <c r="D354" s="246" t="s">
        <v>317</v>
      </c>
      <c r="E354" s="247">
        <v>1005000000</v>
      </c>
      <c r="F354" s="174"/>
      <c r="G354" s="174"/>
      <c r="H354" s="174">
        <v>1</v>
      </c>
      <c r="I354" s="188"/>
      <c r="J354" s="188"/>
      <c r="K354" s="188"/>
      <c r="L354" s="188">
        <v>0</v>
      </c>
      <c r="M354" s="189"/>
      <c r="N354" s="189">
        <v>2</v>
      </c>
      <c r="O354" s="190"/>
      <c r="P354" s="191"/>
      <c r="Q354" s="192"/>
      <c r="R354" s="193">
        <v>0</v>
      </c>
      <c r="S354" s="194"/>
      <c r="T354" s="194">
        <v>0</v>
      </c>
      <c r="U354" s="234">
        <v>3</v>
      </c>
      <c r="V354" s="235">
        <v>0</v>
      </c>
      <c r="W354" s="235">
        <v>3</v>
      </c>
      <c r="X354" s="235">
        <v>0</v>
      </c>
      <c r="Y354" s="235">
        <v>3</v>
      </c>
      <c r="Z354" s="236">
        <v>3</v>
      </c>
      <c r="AA354" s="228">
        <v>0</v>
      </c>
      <c r="AB354" s="227">
        <v>348</v>
      </c>
    </row>
    <row r="355" spans="1:28" ht="126">
      <c r="A355" s="183" t="s">
        <v>479</v>
      </c>
      <c r="B355" s="183" t="s">
        <v>379</v>
      </c>
      <c r="C355" s="245">
        <v>835</v>
      </c>
      <c r="D355" s="246" t="s">
        <v>318</v>
      </c>
      <c r="E355" s="247">
        <v>5091000000</v>
      </c>
      <c r="F355" s="174"/>
      <c r="G355" s="174"/>
      <c r="H355" s="174">
        <v>1</v>
      </c>
      <c r="I355" s="188"/>
      <c r="J355" s="188"/>
      <c r="K355" s="188"/>
      <c r="L355" s="188">
        <v>0</v>
      </c>
      <c r="M355" s="189"/>
      <c r="N355" s="189">
        <v>2</v>
      </c>
      <c r="O355" s="190"/>
      <c r="P355" s="191"/>
      <c r="Q355" s="192"/>
      <c r="R355" s="193">
        <v>0</v>
      </c>
      <c r="S355" s="194"/>
      <c r="T355" s="194">
        <v>0</v>
      </c>
      <c r="U355" s="234">
        <v>3</v>
      </c>
      <c r="V355" s="235">
        <v>0</v>
      </c>
      <c r="W355" s="235">
        <v>3</v>
      </c>
      <c r="X355" s="235">
        <v>0</v>
      </c>
      <c r="Y355" s="235">
        <v>3</v>
      </c>
      <c r="Z355" s="236">
        <v>3</v>
      </c>
      <c r="AA355" s="228">
        <v>0</v>
      </c>
      <c r="AB355" s="227">
        <v>349</v>
      </c>
    </row>
    <row r="356" spans="1:28" ht="33.75">
      <c r="A356" s="183" t="s">
        <v>333</v>
      </c>
      <c r="B356" s="183" t="s">
        <v>376</v>
      </c>
      <c r="C356" s="245">
        <v>866</v>
      </c>
      <c r="D356" s="246" t="s">
        <v>94</v>
      </c>
      <c r="E356" s="247">
        <v>13418388291</v>
      </c>
      <c r="F356" s="174"/>
      <c r="G356" s="174"/>
      <c r="H356" s="174">
        <v>1</v>
      </c>
      <c r="I356" s="188"/>
      <c r="J356" s="188"/>
      <c r="K356" s="188"/>
      <c r="L356" s="188">
        <v>0</v>
      </c>
      <c r="M356" s="189"/>
      <c r="N356" s="189">
        <v>2</v>
      </c>
      <c r="O356" s="190"/>
      <c r="P356" s="191"/>
      <c r="Q356" s="192"/>
      <c r="R356" s="193">
        <v>0</v>
      </c>
      <c r="S356" s="194"/>
      <c r="T356" s="194">
        <v>0</v>
      </c>
      <c r="U356" s="234">
        <v>3</v>
      </c>
      <c r="V356" s="235">
        <v>0</v>
      </c>
      <c r="W356" s="235">
        <v>3</v>
      </c>
      <c r="X356" s="235">
        <v>0</v>
      </c>
      <c r="Y356" s="235">
        <v>3</v>
      </c>
      <c r="Z356" s="236">
        <v>3</v>
      </c>
      <c r="AA356" s="228">
        <v>0</v>
      </c>
      <c r="AB356" s="227">
        <v>350</v>
      </c>
    </row>
    <row r="357" spans="1:28" ht="81">
      <c r="A357" s="183" t="s">
        <v>143</v>
      </c>
      <c r="B357" s="183" t="s">
        <v>384</v>
      </c>
      <c r="C357" s="245">
        <v>932</v>
      </c>
      <c r="D357" s="246" t="s">
        <v>145</v>
      </c>
      <c r="E357" s="247">
        <v>13149055000</v>
      </c>
      <c r="F357" s="174"/>
      <c r="G357" s="174"/>
      <c r="H357" s="174">
        <v>1</v>
      </c>
      <c r="I357" s="188"/>
      <c r="J357" s="188"/>
      <c r="K357" s="188"/>
      <c r="L357" s="188">
        <v>0</v>
      </c>
      <c r="M357" s="189"/>
      <c r="N357" s="189">
        <v>2</v>
      </c>
      <c r="O357" s="190"/>
      <c r="P357" s="191"/>
      <c r="Q357" s="192"/>
      <c r="R357" s="193">
        <v>0</v>
      </c>
      <c r="S357" s="194"/>
      <c r="T357" s="194">
        <v>0</v>
      </c>
      <c r="U357" s="234">
        <v>3</v>
      </c>
      <c r="V357" s="235">
        <v>0</v>
      </c>
      <c r="W357" s="235">
        <v>3</v>
      </c>
      <c r="X357" s="235">
        <v>0</v>
      </c>
      <c r="Y357" s="235">
        <v>3</v>
      </c>
      <c r="Z357" s="236">
        <v>3</v>
      </c>
      <c r="AA357" s="228">
        <v>0</v>
      </c>
      <c r="AB357" s="227">
        <v>351</v>
      </c>
    </row>
    <row r="358" spans="1:28" ht="22.5">
      <c r="A358" s="183" t="s">
        <v>210</v>
      </c>
      <c r="B358" s="183" t="s">
        <v>387</v>
      </c>
      <c r="C358" s="245">
        <v>938</v>
      </c>
      <c r="D358" s="246" t="s">
        <v>437</v>
      </c>
      <c r="E358" s="247">
        <v>618000000</v>
      </c>
      <c r="F358" s="174"/>
      <c r="G358" s="174"/>
      <c r="H358" s="174">
        <v>1</v>
      </c>
      <c r="I358" s="188"/>
      <c r="J358" s="188"/>
      <c r="K358" s="188"/>
      <c r="L358" s="188">
        <v>0</v>
      </c>
      <c r="M358" s="189"/>
      <c r="N358" s="189">
        <v>2</v>
      </c>
      <c r="O358" s="190"/>
      <c r="P358" s="191"/>
      <c r="Q358" s="192"/>
      <c r="R358" s="193">
        <v>0</v>
      </c>
      <c r="S358" s="194"/>
      <c r="T358" s="194">
        <v>0</v>
      </c>
      <c r="U358" s="234">
        <v>3</v>
      </c>
      <c r="V358" s="235">
        <v>0</v>
      </c>
      <c r="W358" s="235">
        <v>3</v>
      </c>
      <c r="X358" s="235">
        <v>0</v>
      </c>
      <c r="Y358" s="235">
        <v>3</v>
      </c>
      <c r="Z358" s="236">
        <v>3</v>
      </c>
      <c r="AA358" s="228">
        <v>0</v>
      </c>
      <c r="AB358" s="227">
        <v>352</v>
      </c>
    </row>
    <row r="359" spans="1:28" ht="81">
      <c r="A359" s="183" t="s">
        <v>467</v>
      </c>
      <c r="B359" s="183" t="s">
        <v>338</v>
      </c>
      <c r="C359" s="245">
        <v>943</v>
      </c>
      <c r="D359" s="246" t="s">
        <v>152</v>
      </c>
      <c r="E359" s="247">
        <v>454562912</v>
      </c>
      <c r="F359" s="174"/>
      <c r="G359" s="174"/>
      <c r="H359" s="174">
        <v>1</v>
      </c>
      <c r="I359" s="188"/>
      <c r="J359" s="188"/>
      <c r="K359" s="188"/>
      <c r="L359" s="188">
        <v>0</v>
      </c>
      <c r="M359" s="189"/>
      <c r="N359" s="189">
        <v>2</v>
      </c>
      <c r="O359" s="190"/>
      <c r="P359" s="191"/>
      <c r="Q359" s="192"/>
      <c r="R359" s="193">
        <v>0</v>
      </c>
      <c r="S359" s="194"/>
      <c r="T359" s="194">
        <v>0</v>
      </c>
      <c r="U359" s="234">
        <v>3</v>
      </c>
      <c r="V359" s="235">
        <v>0</v>
      </c>
      <c r="W359" s="235">
        <v>3</v>
      </c>
      <c r="X359" s="235">
        <v>0</v>
      </c>
      <c r="Y359" s="235">
        <v>3</v>
      </c>
      <c r="Z359" s="236">
        <v>3</v>
      </c>
      <c r="AA359" s="228">
        <v>0</v>
      </c>
      <c r="AB359" s="227">
        <v>353</v>
      </c>
    </row>
    <row r="360" spans="1:28" ht="67.5">
      <c r="A360" s="183" t="s">
        <v>97</v>
      </c>
      <c r="B360" s="183" t="s">
        <v>346</v>
      </c>
      <c r="C360" s="245">
        <v>946</v>
      </c>
      <c r="D360" s="246" t="s">
        <v>155</v>
      </c>
      <c r="E360" s="247">
        <v>6000000000</v>
      </c>
      <c r="F360" s="174"/>
      <c r="G360" s="174"/>
      <c r="H360" s="174">
        <v>1</v>
      </c>
      <c r="I360" s="188"/>
      <c r="J360" s="188"/>
      <c r="K360" s="188"/>
      <c r="L360" s="188">
        <v>0</v>
      </c>
      <c r="M360" s="189"/>
      <c r="N360" s="189">
        <v>2</v>
      </c>
      <c r="O360" s="190"/>
      <c r="P360" s="191"/>
      <c r="Q360" s="192"/>
      <c r="R360" s="193">
        <v>0</v>
      </c>
      <c r="S360" s="194"/>
      <c r="T360" s="194">
        <v>0</v>
      </c>
      <c r="U360" s="234">
        <v>3</v>
      </c>
      <c r="V360" s="235">
        <v>5</v>
      </c>
      <c r="W360" s="235">
        <v>8</v>
      </c>
      <c r="X360" s="235">
        <v>0</v>
      </c>
      <c r="Y360" s="235">
        <v>6</v>
      </c>
      <c r="Z360" s="236">
        <v>3</v>
      </c>
      <c r="AA360" s="228">
        <v>0</v>
      </c>
      <c r="AB360" s="227">
        <v>354</v>
      </c>
    </row>
    <row r="361" spans="1:28" ht="54">
      <c r="A361" s="183" t="s">
        <v>13</v>
      </c>
      <c r="B361" s="183" t="s">
        <v>373</v>
      </c>
      <c r="C361" s="245">
        <v>947</v>
      </c>
      <c r="D361" s="246" t="s">
        <v>156</v>
      </c>
      <c r="E361" s="247">
        <v>970796000</v>
      </c>
      <c r="F361" s="174"/>
      <c r="G361" s="174"/>
      <c r="H361" s="174">
        <v>1</v>
      </c>
      <c r="I361" s="188"/>
      <c r="J361" s="188"/>
      <c r="K361" s="188"/>
      <c r="L361" s="188">
        <v>0</v>
      </c>
      <c r="M361" s="189"/>
      <c r="N361" s="189">
        <v>2</v>
      </c>
      <c r="O361" s="190"/>
      <c r="P361" s="191"/>
      <c r="Q361" s="192"/>
      <c r="R361" s="193">
        <v>0</v>
      </c>
      <c r="S361" s="194"/>
      <c r="T361" s="194">
        <v>0</v>
      </c>
      <c r="U361" s="234">
        <v>3</v>
      </c>
      <c r="V361" s="235">
        <v>0</v>
      </c>
      <c r="W361" s="235">
        <v>3</v>
      </c>
      <c r="X361" s="235">
        <v>0</v>
      </c>
      <c r="Y361" s="235">
        <v>3</v>
      </c>
      <c r="Z361" s="236">
        <v>3</v>
      </c>
      <c r="AA361" s="228">
        <v>0</v>
      </c>
      <c r="AB361" s="227">
        <v>355</v>
      </c>
    </row>
    <row r="362" spans="1:28" ht="33.75">
      <c r="A362" s="183" t="s">
        <v>475</v>
      </c>
      <c r="B362" s="183" t="s">
        <v>340</v>
      </c>
      <c r="C362" s="245">
        <v>951</v>
      </c>
      <c r="D362" s="246" t="s">
        <v>158</v>
      </c>
      <c r="E362" s="247">
        <v>8000000000</v>
      </c>
      <c r="F362" s="174"/>
      <c r="G362" s="174"/>
      <c r="H362" s="174">
        <v>1</v>
      </c>
      <c r="I362" s="188"/>
      <c r="J362" s="188"/>
      <c r="K362" s="188"/>
      <c r="L362" s="188">
        <v>0</v>
      </c>
      <c r="M362" s="189"/>
      <c r="N362" s="189">
        <v>2</v>
      </c>
      <c r="O362" s="190"/>
      <c r="P362" s="191"/>
      <c r="Q362" s="192"/>
      <c r="R362" s="193">
        <v>0</v>
      </c>
      <c r="S362" s="194"/>
      <c r="T362" s="194">
        <v>0</v>
      </c>
      <c r="U362" s="234">
        <v>3</v>
      </c>
      <c r="V362" s="235">
        <v>5</v>
      </c>
      <c r="W362" s="235">
        <v>8</v>
      </c>
      <c r="X362" s="235">
        <v>0</v>
      </c>
      <c r="Y362" s="235">
        <v>6</v>
      </c>
      <c r="Z362" s="236">
        <v>3</v>
      </c>
      <c r="AA362" s="228">
        <v>0</v>
      </c>
      <c r="AB362" s="227">
        <v>356</v>
      </c>
    </row>
    <row r="363" spans="1:28" ht="33.75">
      <c r="A363" s="183" t="s">
        <v>29</v>
      </c>
      <c r="B363" s="183" t="s">
        <v>362</v>
      </c>
      <c r="C363" s="245">
        <v>958</v>
      </c>
      <c r="D363" s="246" t="s">
        <v>165</v>
      </c>
      <c r="E363" s="247">
        <v>102000000</v>
      </c>
      <c r="F363" s="174"/>
      <c r="G363" s="174"/>
      <c r="H363" s="174">
        <v>1</v>
      </c>
      <c r="I363" s="188"/>
      <c r="J363" s="188"/>
      <c r="K363" s="188"/>
      <c r="L363" s="188">
        <v>0</v>
      </c>
      <c r="M363" s="189"/>
      <c r="N363" s="189">
        <v>2</v>
      </c>
      <c r="O363" s="190"/>
      <c r="P363" s="191"/>
      <c r="Q363" s="192"/>
      <c r="R363" s="193">
        <v>0</v>
      </c>
      <c r="S363" s="194"/>
      <c r="T363" s="194">
        <v>0</v>
      </c>
      <c r="U363" s="234">
        <v>3</v>
      </c>
      <c r="V363" s="235">
        <v>0</v>
      </c>
      <c r="W363" s="235">
        <v>3</v>
      </c>
      <c r="X363" s="235">
        <v>0</v>
      </c>
      <c r="Y363" s="235">
        <v>3</v>
      </c>
      <c r="Z363" s="236">
        <v>3</v>
      </c>
      <c r="AA363" s="228">
        <v>0</v>
      </c>
      <c r="AB363" s="227">
        <v>357</v>
      </c>
    </row>
    <row r="364" spans="1:28" ht="54">
      <c r="A364" s="183" t="s">
        <v>479</v>
      </c>
      <c r="B364" s="183" t="s">
        <v>379</v>
      </c>
      <c r="C364" s="245">
        <v>963</v>
      </c>
      <c r="D364" s="246" t="s">
        <v>168</v>
      </c>
      <c r="E364" s="247">
        <v>4950000000</v>
      </c>
      <c r="F364" s="174"/>
      <c r="G364" s="174"/>
      <c r="H364" s="174">
        <v>1</v>
      </c>
      <c r="I364" s="188"/>
      <c r="J364" s="188"/>
      <c r="K364" s="188"/>
      <c r="L364" s="188">
        <v>0</v>
      </c>
      <c r="M364" s="189"/>
      <c r="N364" s="189">
        <v>2</v>
      </c>
      <c r="O364" s="190"/>
      <c r="P364" s="191"/>
      <c r="Q364" s="192"/>
      <c r="R364" s="193">
        <v>0</v>
      </c>
      <c r="S364" s="194"/>
      <c r="T364" s="194">
        <v>0</v>
      </c>
      <c r="U364" s="234">
        <v>3</v>
      </c>
      <c r="V364" s="235">
        <v>0</v>
      </c>
      <c r="W364" s="235">
        <v>3</v>
      </c>
      <c r="X364" s="235">
        <v>0</v>
      </c>
      <c r="Y364" s="235">
        <v>3</v>
      </c>
      <c r="Z364" s="236">
        <v>3</v>
      </c>
      <c r="AA364" s="228">
        <v>0</v>
      </c>
      <c r="AB364" s="227">
        <v>358</v>
      </c>
    </row>
    <row r="365" spans="1:28" ht="72">
      <c r="A365" s="183" t="s">
        <v>143</v>
      </c>
      <c r="B365" s="183" t="s">
        <v>384</v>
      </c>
      <c r="C365" s="245">
        <v>966</v>
      </c>
      <c r="D365" s="246" t="s">
        <v>170</v>
      </c>
      <c r="E365" s="247">
        <v>7092250000</v>
      </c>
      <c r="F365" s="174"/>
      <c r="G365" s="174"/>
      <c r="H365" s="174">
        <v>1</v>
      </c>
      <c r="I365" s="188"/>
      <c r="J365" s="188"/>
      <c r="K365" s="188"/>
      <c r="L365" s="188">
        <v>0</v>
      </c>
      <c r="M365" s="189"/>
      <c r="N365" s="189">
        <v>2</v>
      </c>
      <c r="O365" s="190"/>
      <c r="P365" s="191"/>
      <c r="Q365" s="192"/>
      <c r="R365" s="193">
        <v>0</v>
      </c>
      <c r="S365" s="194"/>
      <c r="T365" s="194">
        <v>0</v>
      </c>
      <c r="U365" s="234">
        <v>3</v>
      </c>
      <c r="V365" s="235">
        <v>0</v>
      </c>
      <c r="W365" s="235">
        <v>3</v>
      </c>
      <c r="X365" s="235">
        <v>0</v>
      </c>
      <c r="Y365" s="235">
        <v>3</v>
      </c>
      <c r="Z365" s="236">
        <v>3</v>
      </c>
      <c r="AA365" s="228">
        <v>0</v>
      </c>
      <c r="AB365" s="227">
        <v>359</v>
      </c>
    </row>
    <row r="366" spans="1:28" ht="54">
      <c r="A366" s="183" t="s">
        <v>477</v>
      </c>
      <c r="B366" s="183" t="s">
        <v>368</v>
      </c>
      <c r="C366" s="245">
        <v>7219</v>
      </c>
      <c r="D366" s="246" t="s">
        <v>184</v>
      </c>
      <c r="E366" s="247">
        <v>4500000000</v>
      </c>
      <c r="F366" s="174"/>
      <c r="G366" s="174"/>
      <c r="H366" s="174">
        <v>1</v>
      </c>
      <c r="I366" s="188"/>
      <c r="J366" s="188"/>
      <c r="K366" s="188"/>
      <c r="L366" s="188">
        <v>0</v>
      </c>
      <c r="M366" s="189"/>
      <c r="N366" s="189">
        <v>2</v>
      </c>
      <c r="O366" s="190"/>
      <c r="P366" s="191"/>
      <c r="Q366" s="192"/>
      <c r="R366" s="193">
        <v>0</v>
      </c>
      <c r="S366" s="194"/>
      <c r="T366" s="194">
        <v>0</v>
      </c>
      <c r="U366" s="234">
        <v>3</v>
      </c>
      <c r="V366" s="235">
        <v>1</v>
      </c>
      <c r="W366" s="235">
        <v>4</v>
      </c>
      <c r="X366" s="235">
        <v>0</v>
      </c>
      <c r="Y366" s="235">
        <v>4</v>
      </c>
      <c r="Z366" s="236">
        <v>3</v>
      </c>
      <c r="AA366" s="228">
        <v>0</v>
      </c>
      <c r="AB366" s="227">
        <v>360</v>
      </c>
    </row>
    <row r="367" spans="1:28" ht="45">
      <c r="A367" s="183" t="s">
        <v>3</v>
      </c>
      <c r="B367" s="183" t="s">
        <v>360</v>
      </c>
      <c r="C367" s="245">
        <v>937</v>
      </c>
      <c r="D367" s="246" t="s">
        <v>148</v>
      </c>
      <c r="E367" s="247">
        <v>75000000</v>
      </c>
      <c r="F367" s="174"/>
      <c r="G367" s="174"/>
      <c r="H367" s="174">
        <v>1</v>
      </c>
      <c r="I367" s="188"/>
      <c r="J367" s="188"/>
      <c r="K367" s="188"/>
      <c r="L367" s="188">
        <v>0</v>
      </c>
      <c r="M367" s="189"/>
      <c r="N367" s="189"/>
      <c r="O367" s="190"/>
      <c r="P367" s="191"/>
      <c r="Q367" s="192"/>
      <c r="R367" s="193">
        <v>0</v>
      </c>
      <c r="S367" s="194"/>
      <c r="T367" s="194">
        <v>0</v>
      </c>
      <c r="U367" s="234">
        <v>1</v>
      </c>
      <c r="V367" s="235">
        <v>1</v>
      </c>
      <c r="W367" s="235">
        <v>2</v>
      </c>
      <c r="X367" s="235">
        <v>0</v>
      </c>
      <c r="Y367" s="235">
        <v>2</v>
      </c>
      <c r="Z367" s="236">
        <v>1</v>
      </c>
      <c r="AA367" s="228">
        <v>0</v>
      </c>
      <c r="AB367" s="227">
        <v>361</v>
      </c>
    </row>
    <row r="368" spans="1:28" ht="33.75">
      <c r="A368" s="183" t="s">
        <v>143</v>
      </c>
      <c r="B368" s="183" t="s">
        <v>384</v>
      </c>
      <c r="C368" s="245">
        <v>935</v>
      </c>
      <c r="D368" s="246" t="s">
        <v>147</v>
      </c>
      <c r="E368" s="247">
        <v>330000000</v>
      </c>
      <c r="F368" s="174"/>
      <c r="G368" s="174"/>
      <c r="H368" s="174">
        <v>1</v>
      </c>
      <c r="I368" s="188"/>
      <c r="J368" s="188"/>
      <c r="K368" s="188"/>
      <c r="L368" s="188">
        <v>0</v>
      </c>
      <c r="M368" s="189"/>
      <c r="N368" s="189"/>
      <c r="O368" s="190"/>
      <c r="P368" s="191"/>
      <c r="Q368" s="192"/>
      <c r="R368" s="193">
        <v>0</v>
      </c>
      <c r="S368" s="194"/>
      <c r="T368" s="194">
        <v>0</v>
      </c>
      <c r="U368" s="234">
        <v>1</v>
      </c>
      <c r="V368" s="235">
        <v>0</v>
      </c>
      <c r="W368" s="235">
        <v>1</v>
      </c>
      <c r="X368" s="235">
        <v>0</v>
      </c>
      <c r="Y368" s="235">
        <v>1</v>
      </c>
      <c r="Z368" s="236">
        <v>1</v>
      </c>
      <c r="AA368" s="228">
        <v>0</v>
      </c>
      <c r="AB368" s="227">
        <v>362</v>
      </c>
    </row>
    <row r="369" spans="1:28" ht="54">
      <c r="A369" s="183" t="s">
        <v>70</v>
      </c>
      <c r="B369" s="183" t="s">
        <v>381</v>
      </c>
      <c r="C369" s="245">
        <v>941</v>
      </c>
      <c r="D369" s="246" t="s">
        <v>150</v>
      </c>
      <c r="E369" s="247">
        <v>120000000</v>
      </c>
      <c r="F369" s="174"/>
      <c r="G369" s="174"/>
      <c r="H369" s="174">
        <v>1</v>
      </c>
      <c r="I369" s="188"/>
      <c r="J369" s="188"/>
      <c r="K369" s="188"/>
      <c r="L369" s="188">
        <v>0</v>
      </c>
      <c r="M369" s="189"/>
      <c r="N369" s="189"/>
      <c r="O369" s="190"/>
      <c r="P369" s="191"/>
      <c r="Q369" s="192"/>
      <c r="R369" s="193">
        <v>0</v>
      </c>
      <c r="S369" s="194"/>
      <c r="T369" s="194">
        <v>0</v>
      </c>
      <c r="U369" s="234">
        <v>1</v>
      </c>
      <c r="V369" s="235">
        <v>0</v>
      </c>
      <c r="W369" s="235">
        <v>1</v>
      </c>
      <c r="X369" s="235">
        <v>0</v>
      </c>
      <c r="Y369" s="235">
        <v>1</v>
      </c>
      <c r="Z369" s="236">
        <v>1</v>
      </c>
      <c r="AA369" s="228">
        <v>0</v>
      </c>
      <c r="AB369" s="227">
        <v>363</v>
      </c>
    </row>
    <row r="370" spans="1:28" ht="45">
      <c r="A370" s="183" t="s">
        <v>22</v>
      </c>
      <c r="B370" s="183" t="s">
        <v>370</v>
      </c>
      <c r="C370" s="245">
        <v>942</v>
      </c>
      <c r="D370" s="246" t="s">
        <v>151</v>
      </c>
      <c r="E370" s="247">
        <v>446000000</v>
      </c>
      <c r="F370" s="174"/>
      <c r="G370" s="174"/>
      <c r="H370" s="174">
        <v>1</v>
      </c>
      <c r="I370" s="188"/>
      <c r="J370" s="188"/>
      <c r="K370" s="188"/>
      <c r="L370" s="188">
        <v>0</v>
      </c>
      <c r="M370" s="189"/>
      <c r="N370" s="189"/>
      <c r="O370" s="190"/>
      <c r="P370" s="191"/>
      <c r="Q370" s="192"/>
      <c r="R370" s="193">
        <v>0</v>
      </c>
      <c r="S370" s="194"/>
      <c r="T370" s="194">
        <v>0</v>
      </c>
      <c r="U370" s="234">
        <v>1</v>
      </c>
      <c r="V370" s="235">
        <v>0</v>
      </c>
      <c r="W370" s="235">
        <v>1</v>
      </c>
      <c r="X370" s="235">
        <v>0</v>
      </c>
      <c r="Y370" s="235">
        <v>1</v>
      </c>
      <c r="Z370" s="236">
        <v>1</v>
      </c>
      <c r="AA370" s="228">
        <v>0</v>
      </c>
      <c r="AB370" s="227">
        <v>364</v>
      </c>
    </row>
    <row r="371" spans="1:28" ht="90">
      <c r="A371" s="183" t="s">
        <v>469</v>
      </c>
      <c r="B371" s="183" t="s">
        <v>374</v>
      </c>
      <c r="C371" s="245">
        <v>945</v>
      </c>
      <c r="D371" s="246" t="s">
        <v>154</v>
      </c>
      <c r="E371" s="247">
        <v>1332000000</v>
      </c>
      <c r="F371" s="174"/>
      <c r="G371" s="174"/>
      <c r="H371" s="174">
        <v>1</v>
      </c>
      <c r="I371" s="188"/>
      <c r="J371" s="188"/>
      <c r="K371" s="188"/>
      <c r="L371" s="188">
        <v>0</v>
      </c>
      <c r="M371" s="189"/>
      <c r="N371" s="189"/>
      <c r="O371" s="190"/>
      <c r="P371" s="191"/>
      <c r="Q371" s="192"/>
      <c r="R371" s="193">
        <v>0</v>
      </c>
      <c r="S371" s="194"/>
      <c r="T371" s="194">
        <v>0</v>
      </c>
      <c r="U371" s="234">
        <v>1</v>
      </c>
      <c r="V371" s="235">
        <v>0</v>
      </c>
      <c r="W371" s="235">
        <v>1</v>
      </c>
      <c r="X371" s="235">
        <v>0</v>
      </c>
      <c r="Y371" s="235">
        <v>1</v>
      </c>
      <c r="Z371" s="236">
        <v>1</v>
      </c>
      <c r="AA371" s="228">
        <v>0</v>
      </c>
      <c r="AB371" s="227">
        <v>365</v>
      </c>
    </row>
    <row r="372" spans="1:28" ht="45">
      <c r="A372" s="183" t="s">
        <v>80</v>
      </c>
      <c r="B372" s="183" t="s">
        <v>361</v>
      </c>
      <c r="C372" s="245">
        <v>949</v>
      </c>
      <c r="D372" s="246" t="s">
        <v>157</v>
      </c>
      <c r="E372" s="247">
        <v>400000000</v>
      </c>
      <c r="F372" s="174"/>
      <c r="G372" s="174"/>
      <c r="H372" s="174">
        <v>1</v>
      </c>
      <c r="I372" s="188"/>
      <c r="J372" s="188"/>
      <c r="K372" s="188"/>
      <c r="L372" s="188">
        <v>0</v>
      </c>
      <c r="M372" s="189"/>
      <c r="N372" s="189"/>
      <c r="O372" s="190"/>
      <c r="P372" s="191"/>
      <c r="Q372" s="192"/>
      <c r="R372" s="193">
        <v>0</v>
      </c>
      <c r="S372" s="194"/>
      <c r="T372" s="194">
        <v>0</v>
      </c>
      <c r="U372" s="234">
        <v>1</v>
      </c>
      <c r="V372" s="235">
        <v>1</v>
      </c>
      <c r="W372" s="235">
        <v>2</v>
      </c>
      <c r="X372" s="235">
        <v>0</v>
      </c>
      <c r="Y372" s="235">
        <v>2</v>
      </c>
      <c r="Z372" s="236">
        <v>1</v>
      </c>
      <c r="AA372" s="228">
        <v>0</v>
      </c>
      <c r="AB372" s="227">
        <v>366</v>
      </c>
    </row>
    <row r="373" spans="1:28" ht="36.75" thickBot="1">
      <c r="A373" s="202" t="s">
        <v>15</v>
      </c>
      <c r="B373" s="202" t="s">
        <v>355</v>
      </c>
      <c r="C373" s="256">
        <v>953</v>
      </c>
      <c r="D373" s="257" t="s">
        <v>160</v>
      </c>
      <c r="E373" s="258">
        <v>1128203000</v>
      </c>
      <c r="F373" s="203"/>
      <c r="G373" s="203"/>
      <c r="H373" s="203">
        <v>1</v>
      </c>
      <c r="I373" s="204"/>
      <c r="J373" s="204"/>
      <c r="K373" s="204"/>
      <c r="L373" s="204">
        <v>0</v>
      </c>
      <c r="M373" s="205"/>
      <c r="N373" s="205"/>
      <c r="O373" s="206"/>
      <c r="P373" s="207"/>
      <c r="Q373" s="208"/>
      <c r="R373" s="209">
        <v>0</v>
      </c>
      <c r="S373" s="210"/>
      <c r="T373" s="210">
        <v>0</v>
      </c>
      <c r="U373" s="237">
        <v>1</v>
      </c>
      <c r="V373" s="238">
        <v>5</v>
      </c>
      <c r="W373" s="238">
        <v>6</v>
      </c>
      <c r="X373" s="238">
        <v>0</v>
      </c>
      <c r="Y373" s="238">
        <v>4</v>
      </c>
      <c r="Z373" s="239">
        <v>1</v>
      </c>
      <c r="AA373" s="229">
        <v>0</v>
      </c>
      <c r="AB373" s="227">
        <v>367</v>
      </c>
    </row>
    <row r="374" spans="5:28" ht="12.75">
      <c r="E374" s="263">
        <v>59301641777047.13</v>
      </c>
      <c r="U374" s="47"/>
      <c r="V374" s="47"/>
      <c r="W374" s="47"/>
      <c r="X374" s="47"/>
      <c r="Y374" s="47"/>
      <c r="Z374" s="47"/>
      <c r="AA374" s="47"/>
      <c r="AB374" s="47"/>
    </row>
    <row r="375" spans="21:28" ht="12.75">
      <c r="U375" s="47"/>
      <c r="V375" s="47"/>
      <c r="W375" s="47"/>
      <c r="X375" s="47"/>
      <c r="Y375" s="47"/>
      <c r="Z375" s="47"/>
      <c r="AA375" s="47"/>
      <c r="AB375" s="47"/>
    </row>
    <row r="376" ht="12.75">
      <c r="AB376" s="47"/>
    </row>
    <row r="377" ht="12.75">
      <c r="AB377" s="47"/>
    </row>
    <row r="378" ht="12.75">
      <c r="AB378" s="47"/>
    </row>
    <row r="379" ht="12.75">
      <c r="AB379" s="47"/>
    </row>
    <row r="380" ht="12.75">
      <c r="AB380" s="47"/>
    </row>
    <row r="381" ht="12.75">
      <c r="AB381" s="47"/>
    </row>
  </sheetData>
  <sheetProtection password="CF7A" sheet="1"/>
  <mergeCells count="17">
    <mergeCell ref="U4:Z5"/>
    <mergeCell ref="F5:H5"/>
    <mergeCell ref="I5:L5"/>
    <mergeCell ref="M5:N5"/>
    <mergeCell ref="O5:P5"/>
    <mergeCell ref="Q5:R5"/>
    <mergeCell ref="S5:T5"/>
    <mergeCell ref="AA1:AB1"/>
    <mergeCell ref="AA2:AB2"/>
    <mergeCell ref="AA3:AB3"/>
    <mergeCell ref="C1:Z3"/>
    <mergeCell ref="A4:B5"/>
    <mergeCell ref="C4:E5"/>
    <mergeCell ref="F4:H4"/>
    <mergeCell ref="I4:P4"/>
    <mergeCell ref="Q4:T4"/>
    <mergeCell ref="A1:B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4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13.57421875" style="43" customWidth="1"/>
    <col min="2" max="2" width="13.421875" style="43" customWidth="1"/>
    <col min="3" max="4" width="11.421875" style="43" customWidth="1"/>
    <col min="5" max="5" width="22.8515625" style="43" bestFit="1" customWidth="1"/>
    <col min="6" max="16384" width="11.421875" style="43" customWidth="1"/>
  </cols>
  <sheetData>
    <row r="1" spans="1:7" ht="12.75">
      <c r="A1" s="492"/>
      <c r="B1" s="494" t="s">
        <v>502</v>
      </c>
      <c r="C1" s="434"/>
      <c r="D1" s="434"/>
      <c r="E1" s="434"/>
      <c r="F1" s="378" t="s">
        <v>500</v>
      </c>
      <c r="G1" s="378"/>
    </row>
    <row r="2" spans="1:7" ht="24" customHeight="1">
      <c r="A2" s="406"/>
      <c r="B2" s="434"/>
      <c r="C2" s="434"/>
      <c r="D2" s="434"/>
      <c r="E2" s="434"/>
      <c r="F2" s="379" t="s">
        <v>504</v>
      </c>
      <c r="G2" s="378"/>
    </row>
    <row r="3" spans="1:7" ht="15" customHeight="1">
      <c r="A3" s="493"/>
      <c r="B3" s="434"/>
      <c r="C3" s="434"/>
      <c r="D3" s="434"/>
      <c r="E3" s="434"/>
      <c r="F3" s="378" t="s">
        <v>501</v>
      </c>
      <c r="G3" s="378"/>
    </row>
    <row r="4" spans="1:7" ht="15.75" customHeight="1">
      <c r="A4" s="491" t="s">
        <v>388</v>
      </c>
      <c r="B4" s="433"/>
      <c r="C4" s="433"/>
      <c r="D4" s="433"/>
      <c r="E4" s="433"/>
      <c r="F4" s="433"/>
      <c r="G4" s="433"/>
    </row>
    <row r="5" spans="1:7" ht="15.75" customHeight="1">
      <c r="A5" s="433"/>
      <c r="B5" s="433"/>
      <c r="C5" s="433"/>
      <c r="D5" s="433"/>
      <c r="E5" s="433"/>
      <c r="F5" s="433"/>
      <c r="G5" s="433"/>
    </row>
    <row r="6" spans="1:7" ht="39" thickBot="1">
      <c r="A6" s="284" t="s">
        <v>400</v>
      </c>
      <c r="B6" s="284" t="s">
        <v>401</v>
      </c>
      <c r="C6" s="240" t="s">
        <v>402</v>
      </c>
      <c r="D6" s="240" t="s">
        <v>403</v>
      </c>
      <c r="E6" s="241" t="s">
        <v>404</v>
      </c>
      <c r="F6" s="370" t="s">
        <v>203</v>
      </c>
      <c r="G6" s="371" t="s">
        <v>201</v>
      </c>
    </row>
    <row r="7" spans="1:7" ht="36">
      <c r="A7" s="286" t="s">
        <v>461</v>
      </c>
      <c r="B7" s="286" t="s">
        <v>352</v>
      </c>
      <c r="C7" s="242">
        <v>735</v>
      </c>
      <c r="D7" s="243" t="s">
        <v>222</v>
      </c>
      <c r="E7" s="244">
        <v>1319981187633</v>
      </c>
      <c r="F7" s="280">
        <v>24</v>
      </c>
      <c r="G7" s="285">
        <v>1</v>
      </c>
    </row>
    <row r="8" spans="1:7" ht="33.75">
      <c r="A8" s="287" t="s">
        <v>475</v>
      </c>
      <c r="B8" s="287" t="s">
        <v>340</v>
      </c>
      <c r="C8" s="245">
        <v>897</v>
      </c>
      <c r="D8" s="246" t="s">
        <v>124</v>
      </c>
      <c r="E8" s="247">
        <v>1868767117575</v>
      </c>
      <c r="F8" s="281">
        <v>22</v>
      </c>
      <c r="G8" s="285">
        <v>2</v>
      </c>
    </row>
    <row r="9" spans="1:7" ht="45">
      <c r="A9" s="287" t="s">
        <v>97</v>
      </c>
      <c r="B9" s="287" t="s">
        <v>346</v>
      </c>
      <c r="C9" s="245">
        <v>874</v>
      </c>
      <c r="D9" s="246" t="s">
        <v>103</v>
      </c>
      <c r="E9" s="247">
        <v>4155499958903</v>
      </c>
      <c r="F9" s="281">
        <v>22</v>
      </c>
      <c r="G9" s="285">
        <v>3</v>
      </c>
    </row>
    <row r="10" spans="1:7" ht="36">
      <c r="A10" s="287" t="s">
        <v>473</v>
      </c>
      <c r="B10" s="287" t="s">
        <v>349</v>
      </c>
      <c r="C10" s="245">
        <v>809</v>
      </c>
      <c r="D10" s="246" t="s">
        <v>293</v>
      </c>
      <c r="E10" s="247">
        <v>3300859181114</v>
      </c>
      <c r="F10" s="281">
        <v>22</v>
      </c>
      <c r="G10" s="285">
        <v>4</v>
      </c>
    </row>
    <row r="11" spans="1:7" ht="81">
      <c r="A11" s="287" t="s">
        <v>461</v>
      </c>
      <c r="B11" s="287" t="s">
        <v>352</v>
      </c>
      <c r="C11" s="245">
        <v>730</v>
      </c>
      <c r="D11" s="246" t="s">
        <v>217</v>
      </c>
      <c r="E11" s="247">
        <v>1096373642585</v>
      </c>
      <c r="F11" s="281">
        <v>21</v>
      </c>
      <c r="G11" s="285">
        <v>5</v>
      </c>
    </row>
    <row r="12" spans="1:7" ht="45">
      <c r="A12" s="287" t="s">
        <v>461</v>
      </c>
      <c r="B12" s="287" t="s">
        <v>352</v>
      </c>
      <c r="C12" s="245">
        <v>739</v>
      </c>
      <c r="D12" s="246" t="s">
        <v>225</v>
      </c>
      <c r="E12" s="247">
        <v>701181063059</v>
      </c>
      <c r="F12" s="281">
        <v>21</v>
      </c>
      <c r="G12" s="285">
        <v>6</v>
      </c>
    </row>
    <row r="13" spans="1:7" ht="45">
      <c r="A13" s="287" t="s">
        <v>487</v>
      </c>
      <c r="B13" s="287" t="s">
        <v>356</v>
      </c>
      <c r="C13" s="245">
        <v>339</v>
      </c>
      <c r="D13" s="246" t="s">
        <v>488</v>
      </c>
      <c r="E13" s="247">
        <v>573958748586</v>
      </c>
      <c r="F13" s="281">
        <v>21</v>
      </c>
      <c r="G13" s="285">
        <v>7</v>
      </c>
    </row>
    <row r="14" spans="1:7" ht="67.5">
      <c r="A14" s="287" t="s">
        <v>7</v>
      </c>
      <c r="B14" s="287" t="s">
        <v>358</v>
      </c>
      <c r="C14" s="245">
        <v>408</v>
      </c>
      <c r="D14" s="246" t="s">
        <v>10</v>
      </c>
      <c r="E14" s="247">
        <v>720720554231</v>
      </c>
      <c r="F14" s="281">
        <v>21</v>
      </c>
      <c r="G14" s="285">
        <v>8</v>
      </c>
    </row>
    <row r="15" spans="1:7" ht="99">
      <c r="A15" s="287" t="s">
        <v>465</v>
      </c>
      <c r="B15" s="287" t="s">
        <v>372</v>
      </c>
      <c r="C15" s="245">
        <v>722</v>
      </c>
      <c r="D15" s="246" t="s">
        <v>209</v>
      </c>
      <c r="E15" s="247">
        <v>135343654783</v>
      </c>
      <c r="F15" s="281">
        <v>20</v>
      </c>
      <c r="G15" s="285">
        <v>9</v>
      </c>
    </row>
    <row r="16" spans="1:7" ht="63">
      <c r="A16" s="287" t="s">
        <v>487</v>
      </c>
      <c r="B16" s="287" t="s">
        <v>356</v>
      </c>
      <c r="C16" s="245">
        <v>7254</v>
      </c>
      <c r="D16" s="246" t="s">
        <v>190</v>
      </c>
      <c r="E16" s="247">
        <v>393892378475</v>
      </c>
      <c r="F16" s="281">
        <v>20</v>
      </c>
      <c r="G16" s="285">
        <v>10</v>
      </c>
    </row>
    <row r="17" spans="1:7" ht="33.75">
      <c r="A17" s="287" t="s">
        <v>475</v>
      </c>
      <c r="B17" s="287" t="s">
        <v>340</v>
      </c>
      <c r="C17" s="245">
        <v>898</v>
      </c>
      <c r="D17" s="246" t="s">
        <v>125</v>
      </c>
      <c r="E17" s="247">
        <v>4955549262845</v>
      </c>
      <c r="F17" s="281">
        <v>19</v>
      </c>
      <c r="G17" s="285">
        <v>11</v>
      </c>
    </row>
    <row r="18" spans="1:7" ht="63">
      <c r="A18" s="287" t="s">
        <v>15</v>
      </c>
      <c r="B18" s="287" t="s">
        <v>355</v>
      </c>
      <c r="C18" s="245">
        <v>488</v>
      </c>
      <c r="D18" s="246" t="s">
        <v>35</v>
      </c>
      <c r="E18" s="247">
        <v>1700035510459</v>
      </c>
      <c r="F18" s="281">
        <v>19</v>
      </c>
      <c r="G18" s="285">
        <v>12</v>
      </c>
    </row>
    <row r="19" spans="1:7" ht="45">
      <c r="A19" s="287" t="s">
        <v>97</v>
      </c>
      <c r="B19" s="287" t="s">
        <v>346</v>
      </c>
      <c r="C19" s="245">
        <v>880</v>
      </c>
      <c r="D19" s="246" t="s">
        <v>109</v>
      </c>
      <c r="E19" s="247">
        <v>331470040733</v>
      </c>
      <c r="F19" s="281">
        <v>19</v>
      </c>
      <c r="G19" s="285">
        <v>13</v>
      </c>
    </row>
    <row r="20" spans="1:7" ht="72">
      <c r="A20" s="287" t="s">
        <v>475</v>
      </c>
      <c r="B20" s="287" t="s">
        <v>340</v>
      </c>
      <c r="C20" s="245">
        <v>889</v>
      </c>
      <c r="D20" s="246" t="s">
        <v>118</v>
      </c>
      <c r="E20" s="247">
        <v>1692491147000</v>
      </c>
      <c r="F20" s="281">
        <v>19</v>
      </c>
      <c r="G20" s="285">
        <v>14</v>
      </c>
    </row>
    <row r="21" spans="1:7" ht="67.5">
      <c r="A21" s="287" t="s">
        <v>7</v>
      </c>
      <c r="B21" s="287" t="s">
        <v>358</v>
      </c>
      <c r="C21" s="245">
        <v>680</v>
      </c>
      <c r="D21" s="246" t="s">
        <v>51</v>
      </c>
      <c r="E21" s="247">
        <v>355194224000</v>
      </c>
      <c r="F21" s="281">
        <v>19</v>
      </c>
      <c r="G21" s="285">
        <v>15</v>
      </c>
    </row>
    <row r="22" spans="1:7" ht="45">
      <c r="A22" s="287" t="s">
        <v>431</v>
      </c>
      <c r="B22" s="287" t="s">
        <v>353</v>
      </c>
      <c r="C22" s="245">
        <v>54</v>
      </c>
      <c r="D22" s="246" t="s">
        <v>443</v>
      </c>
      <c r="E22" s="247">
        <v>657831191879</v>
      </c>
      <c r="F22" s="281">
        <v>19</v>
      </c>
      <c r="G22" s="285">
        <v>16</v>
      </c>
    </row>
    <row r="23" spans="1:7" ht="45">
      <c r="A23" s="287" t="s">
        <v>450</v>
      </c>
      <c r="B23" s="287" t="s">
        <v>343</v>
      </c>
      <c r="C23" s="245">
        <v>7251</v>
      </c>
      <c r="D23" s="246" t="s">
        <v>188</v>
      </c>
      <c r="E23" s="247">
        <v>8779418675216</v>
      </c>
      <c r="F23" s="281">
        <v>19</v>
      </c>
      <c r="G23" s="285">
        <v>17</v>
      </c>
    </row>
    <row r="24" spans="1:7" ht="33.75">
      <c r="A24" s="287" t="s">
        <v>475</v>
      </c>
      <c r="B24" s="287" t="s">
        <v>340</v>
      </c>
      <c r="C24" s="245">
        <v>262</v>
      </c>
      <c r="D24" s="246" t="s">
        <v>476</v>
      </c>
      <c r="E24" s="247">
        <v>2042506793646</v>
      </c>
      <c r="F24" s="281">
        <v>18</v>
      </c>
      <c r="G24" s="285">
        <v>18</v>
      </c>
    </row>
    <row r="25" spans="1:7" ht="45">
      <c r="A25" s="287" t="s">
        <v>97</v>
      </c>
      <c r="B25" s="287" t="s">
        <v>346</v>
      </c>
      <c r="C25" s="245">
        <v>875</v>
      </c>
      <c r="D25" s="246" t="s">
        <v>104</v>
      </c>
      <c r="E25" s="247">
        <v>1315860409098</v>
      </c>
      <c r="F25" s="281">
        <v>17</v>
      </c>
      <c r="G25" s="285">
        <v>19</v>
      </c>
    </row>
    <row r="26" spans="1:7" ht="33.75">
      <c r="A26" s="287" t="s">
        <v>475</v>
      </c>
      <c r="B26" s="287" t="s">
        <v>340</v>
      </c>
      <c r="C26" s="245">
        <v>4248</v>
      </c>
      <c r="D26" s="246" t="s">
        <v>178</v>
      </c>
      <c r="E26" s="247">
        <v>788164134928</v>
      </c>
      <c r="F26" s="281">
        <v>17</v>
      </c>
      <c r="G26" s="285">
        <v>20</v>
      </c>
    </row>
    <row r="27" spans="1:7" ht="54">
      <c r="A27" s="287" t="s">
        <v>475</v>
      </c>
      <c r="B27" s="287" t="s">
        <v>340</v>
      </c>
      <c r="C27" s="245">
        <v>901</v>
      </c>
      <c r="D27" s="246" t="s">
        <v>128</v>
      </c>
      <c r="E27" s="247">
        <v>1143019988666</v>
      </c>
      <c r="F27" s="281">
        <v>17</v>
      </c>
      <c r="G27" s="285">
        <v>21</v>
      </c>
    </row>
    <row r="28" spans="1:7" ht="81">
      <c r="A28" s="287" t="s">
        <v>465</v>
      </c>
      <c r="B28" s="287" t="s">
        <v>372</v>
      </c>
      <c r="C28" s="245">
        <v>724</v>
      </c>
      <c r="D28" s="246" t="s">
        <v>211</v>
      </c>
      <c r="E28" s="247">
        <v>48066545609</v>
      </c>
      <c r="F28" s="281">
        <v>17</v>
      </c>
      <c r="G28" s="285">
        <v>22</v>
      </c>
    </row>
    <row r="29" spans="1:7" ht="33.75">
      <c r="A29" s="287" t="s">
        <v>26</v>
      </c>
      <c r="B29" s="287" t="s">
        <v>380</v>
      </c>
      <c r="C29" s="245">
        <v>919</v>
      </c>
      <c r="D29" s="246" t="s">
        <v>138</v>
      </c>
      <c r="E29" s="247">
        <v>35349000000</v>
      </c>
      <c r="F29" s="281">
        <v>17</v>
      </c>
      <c r="G29" s="285">
        <v>23</v>
      </c>
    </row>
    <row r="30" spans="1:7" ht="36">
      <c r="A30" s="287" t="s">
        <v>475</v>
      </c>
      <c r="B30" s="287" t="s">
        <v>340</v>
      </c>
      <c r="C30" s="245">
        <v>891</v>
      </c>
      <c r="D30" s="246" t="s">
        <v>120</v>
      </c>
      <c r="E30" s="247">
        <v>1092521143500</v>
      </c>
      <c r="F30" s="281">
        <v>17</v>
      </c>
      <c r="G30" s="285">
        <v>24</v>
      </c>
    </row>
    <row r="31" spans="1:7" ht="36">
      <c r="A31" s="287" t="s">
        <v>475</v>
      </c>
      <c r="B31" s="287" t="s">
        <v>340</v>
      </c>
      <c r="C31" s="245">
        <v>899</v>
      </c>
      <c r="D31" s="246" t="s">
        <v>126</v>
      </c>
      <c r="E31" s="247">
        <v>328964528061</v>
      </c>
      <c r="F31" s="281">
        <v>17</v>
      </c>
      <c r="G31" s="285">
        <v>25</v>
      </c>
    </row>
    <row r="32" spans="1:7" ht="12.75">
      <c r="A32" s="287" t="s">
        <v>429</v>
      </c>
      <c r="B32" s="287" t="s">
        <v>365</v>
      </c>
      <c r="C32" s="245">
        <v>57</v>
      </c>
      <c r="D32" s="246" t="s">
        <v>445</v>
      </c>
      <c r="E32" s="247">
        <v>502411837220</v>
      </c>
      <c r="F32" s="281">
        <v>17</v>
      </c>
      <c r="G32" s="285">
        <v>26</v>
      </c>
    </row>
    <row r="33" spans="1:7" ht="45">
      <c r="A33" s="287" t="s">
        <v>97</v>
      </c>
      <c r="B33" s="287" t="s">
        <v>346</v>
      </c>
      <c r="C33" s="245">
        <v>876</v>
      </c>
      <c r="D33" s="246" t="s">
        <v>105</v>
      </c>
      <c r="E33" s="247">
        <v>487721036185</v>
      </c>
      <c r="F33" s="281">
        <v>17</v>
      </c>
      <c r="G33" s="285">
        <v>27</v>
      </c>
    </row>
    <row r="34" spans="1:7" ht="36">
      <c r="A34" s="287" t="s">
        <v>434</v>
      </c>
      <c r="B34" s="287" t="s">
        <v>354</v>
      </c>
      <c r="C34" s="245">
        <v>31</v>
      </c>
      <c r="D34" s="246" t="s">
        <v>436</v>
      </c>
      <c r="E34" s="251">
        <v>536112655430.64</v>
      </c>
      <c r="F34" s="281">
        <v>17</v>
      </c>
      <c r="G34" s="285">
        <v>28</v>
      </c>
    </row>
    <row r="35" spans="1:7" ht="45">
      <c r="A35" s="287" t="s">
        <v>473</v>
      </c>
      <c r="B35" s="287" t="s">
        <v>349</v>
      </c>
      <c r="C35" s="245">
        <v>543</v>
      </c>
      <c r="D35" s="246" t="s">
        <v>38</v>
      </c>
      <c r="E35" s="247">
        <v>1017035516232</v>
      </c>
      <c r="F35" s="281">
        <v>17</v>
      </c>
      <c r="G35" s="285">
        <v>29</v>
      </c>
    </row>
    <row r="36" spans="1:7" ht="54">
      <c r="A36" s="287" t="s">
        <v>461</v>
      </c>
      <c r="B36" s="287" t="s">
        <v>352</v>
      </c>
      <c r="C36" s="245">
        <v>721</v>
      </c>
      <c r="D36" s="246" t="s">
        <v>208</v>
      </c>
      <c r="E36" s="247">
        <v>188868657419</v>
      </c>
      <c r="F36" s="281">
        <v>16</v>
      </c>
      <c r="G36" s="285">
        <v>30</v>
      </c>
    </row>
    <row r="37" spans="1:7" ht="56.25">
      <c r="A37" s="287" t="s">
        <v>469</v>
      </c>
      <c r="B37" s="287" t="s">
        <v>374</v>
      </c>
      <c r="C37" s="245">
        <v>767</v>
      </c>
      <c r="D37" s="246" t="s">
        <v>252</v>
      </c>
      <c r="E37" s="247">
        <v>84523991033</v>
      </c>
      <c r="F37" s="281">
        <v>16</v>
      </c>
      <c r="G37" s="285">
        <v>31</v>
      </c>
    </row>
    <row r="38" spans="1:7" ht="45">
      <c r="A38" s="287" t="s">
        <v>97</v>
      </c>
      <c r="B38" s="287" t="s">
        <v>346</v>
      </c>
      <c r="C38" s="245">
        <v>869</v>
      </c>
      <c r="D38" s="246" t="s">
        <v>98</v>
      </c>
      <c r="E38" s="247">
        <v>1176636710661</v>
      </c>
      <c r="F38" s="281">
        <v>16</v>
      </c>
      <c r="G38" s="285">
        <v>32</v>
      </c>
    </row>
    <row r="39" spans="1:7" ht="33.75">
      <c r="A39" s="287" t="s">
        <v>475</v>
      </c>
      <c r="B39" s="287" t="s">
        <v>340</v>
      </c>
      <c r="C39" s="245">
        <v>900</v>
      </c>
      <c r="D39" s="246" t="s">
        <v>127</v>
      </c>
      <c r="E39" s="247">
        <v>469116156946</v>
      </c>
      <c r="F39" s="281">
        <v>16</v>
      </c>
      <c r="G39" s="285">
        <v>33</v>
      </c>
    </row>
    <row r="40" spans="1:7" ht="81">
      <c r="A40" s="287" t="s">
        <v>3</v>
      </c>
      <c r="B40" s="287" t="s">
        <v>360</v>
      </c>
      <c r="C40" s="245">
        <v>682</v>
      </c>
      <c r="D40" s="246" t="s">
        <v>53</v>
      </c>
      <c r="E40" s="247">
        <v>420565933873</v>
      </c>
      <c r="F40" s="281">
        <v>16</v>
      </c>
      <c r="G40" s="285">
        <v>34</v>
      </c>
    </row>
    <row r="41" spans="1:7" ht="45">
      <c r="A41" s="287" t="s">
        <v>80</v>
      </c>
      <c r="B41" s="287" t="s">
        <v>361</v>
      </c>
      <c r="C41" s="245">
        <v>708</v>
      </c>
      <c r="D41" s="246" t="s">
        <v>81</v>
      </c>
      <c r="E41" s="247">
        <v>164069404254</v>
      </c>
      <c r="F41" s="281">
        <v>16</v>
      </c>
      <c r="G41" s="285">
        <v>35</v>
      </c>
    </row>
    <row r="42" spans="1:7" ht="54">
      <c r="A42" s="287" t="s">
        <v>461</v>
      </c>
      <c r="B42" s="287" t="s">
        <v>352</v>
      </c>
      <c r="C42" s="245">
        <v>750</v>
      </c>
      <c r="D42" s="246" t="s">
        <v>236</v>
      </c>
      <c r="E42" s="247">
        <v>287650037860</v>
      </c>
      <c r="F42" s="281">
        <v>16</v>
      </c>
      <c r="G42" s="285">
        <v>36</v>
      </c>
    </row>
    <row r="43" spans="1:7" ht="63">
      <c r="A43" s="287" t="s">
        <v>485</v>
      </c>
      <c r="B43" s="287" t="s">
        <v>364</v>
      </c>
      <c r="C43" s="245">
        <v>870</v>
      </c>
      <c r="D43" s="246" t="s">
        <v>99</v>
      </c>
      <c r="E43" s="247">
        <v>57335208144</v>
      </c>
      <c r="F43" s="281">
        <v>16</v>
      </c>
      <c r="G43" s="285">
        <v>37</v>
      </c>
    </row>
    <row r="44" spans="1:7" ht="45">
      <c r="A44" s="287" t="s">
        <v>473</v>
      </c>
      <c r="B44" s="287" t="s">
        <v>349</v>
      </c>
      <c r="C44" s="245">
        <v>810</v>
      </c>
      <c r="D44" s="246" t="s">
        <v>294</v>
      </c>
      <c r="E44" s="247">
        <v>894386513378</v>
      </c>
      <c r="F44" s="281">
        <v>16</v>
      </c>
      <c r="G44" s="285">
        <v>38</v>
      </c>
    </row>
    <row r="45" spans="1:7" ht="45">
      <c r="A45" s="287" t="s">
        <v>450</v>
      </c>
      <c r="B45" s="287" t="s">
        <v>343</v>
      </c>
      <c r="C45" s="245">
        <v>7223</v>
      </c>
      <c r="D45" s="246" t="s">
        <v>185</v>
      </c>
      <c r="E45" s="247">
        <v>1507757846759</v>
      </c>
      <c r="F45" s="281">
        <v>16</v>
      </c>
      <c r="G45" s="285">
        <v>39</v>
      </c>
    </row>
    <row r="46" spans="1:7" ht="54">
      <c r="A46" s="287" t="s">
        <v>467</v>
      </c>
      <c r="B46" s="287" t="s">
        <v>338</v>
      </c>
      <c r="C46" s="245">
        <v>3075</v>
      </c>
      <c r="D46" s="246" t="s">
        <v>174</v>
      </c>
      <c r="E46" s="247">
        <v>140915346787</v>
      </c>
      <c r="F46" s="281">
        <v>15</v>
      </c>
      <c r="G46" s="285">
        <v>40</v>
      </c>
    </row>
    <row r="47" spans="1:7" ht="56.25">
      <c r="A47" s="287" t="s">
        <v>75</v>
      </c>
      <c r="B47" s="287" t="s">
        <v>375</v>
      </c>
      <c r="C47" s="245">
        <v>702</v>
      </c>
      <c r="D47" s="246" t="s">
        <v>76</v>
      </c>
      <c r="E47" s="247">
        <v>17459522614</v>
      </c>
      <c r="F47" s="281">
        <v>15</v>
      </c>
      <c r="G47" s="285">
        <v>41</v>
      </c>
    </row>
    <row r="48" spans="1:7" ht="45">
      <c r="A48" s="287" t="s">
        <v>18</v>
      </c>
      <c r="B48" s="287" t="s">
        <v>363</v>
      </c>
      <c r="C48" s="245">
        <v>715</v>
      </c>
      <c r="D48" s="246" t="s">
        <v>89</v>
      </c>
      <c r="E48" s="248">
        <v>221362000000</v>
      </c>
      <c r="F48" s="281">
        <v>15</v>
      </c>
      <c r="G48" s="285">
        <v>42</v>
      </c>
    </row>
    <row r="49" spans="1:7" ht="54">
      <c r="A49" s="287" t="s">
        <v>13</v>
      </c>
      <c r="B49" s="287" t="s">
        <v>373</v>
      </c>
      <c r="C49" s="245">
        <v>725</v>
      </c>
      <c r="D49" s="246" t="s">
        <v>212</v>
      </c>
      <c r="E49" s="247">
        <v>190771382749</v>
      </c>
      <c r="F49" s="281">
        <v>15</v>
      </c>
      <c r="G49" s="285">
        <v>43</v>
      </c>
    </row>
    <row r="50" spans="1:7" ht="54">
      <c r="A50" s="287" t="s">
        <v>18</v>
      </c>
      <c r="B50" s="287" t="s">
        <v>363</v>
      </c>
      <c r="C50" s="245">
        <v>736</v>
      </c>
      <c r="D50" s="246" t="s">
        <v>223</v>
      </c>
      <c r="E50" s="247">
        <v>119236283089</v>
      </c>
      <c r="F50" s="281">
        <v>15</v>
      </c>
      <c r="G50" s="285">
        <v>44</v>
      </c>
    </row>
    <row r="51" spans="1:7" ht="27">
      <c r="A51" s="287" t="s">
        <v>87</v>
      </c>
      <c r="B51" s="287" t="s">
        <v>369</v>
      </c>
      <c r="C51" s="245">
        <v>740</v>
      </c>
      <c r="D51" s="246" t="s">
        <v>226</v>
      </c>
      <c r="E51" s="247">
        <v>18680592964</v>
      </c>
      <c r="F51" s="281">
        <v>15</v>
      </c>
      <c r="G51" s="285">
        <v>45</v>
      </c>
    </row>
    <row r="52" spans="1:7" ht="33.75">
      <c r="A52" s="287" t="s">
        <v>475</v>
      </c>
      <c r="B52" s="287" t="s">
        <v>340</v>
      </c>
      <c r="C52" s="245">
        <v>890</v>
      </c>
      <c r="D52" s="246" t="s">
        <v>119</v>
      </c>
      <c r="E52" s="247">
        <v>57398252000</v>
      </c>
      <c r="F52" s="281">
        <v>15</v>
      </c>
      <c r="G52" s="285">
        <v>46</v>
      </c>
    </row>
    <row r="53" spans="1:7" ht="63">
      <c r="A53" s="287" t="s">
        <v>461</v>
      </c>
      <c r="B53" s="287" t="s">
        <v>352</v>
      </c>
      <c r="C53" s="245">
        <v>742</v>
      </c>
      <c r="D53" s="246" t="s">
        <v>229</v>
      </c>
      <c r="E53" s="247">
        <v>387056726041</v>
      </c>
      <c r="F53" s="281">
        <v>15</v>
      </c>
      <c r="G53" s="285">
        <v>47</v>
      </c>
    </row>
    <row r="54" spans="1:7" ht="45">
      <c r="A54" s="287" t="s">
        <v>463</v>
      </c>
      <c r="B54" s="287" t="s">
        <v>371</v>
      </c>
      <c r="C54" s="245">
        <v>379</v>
      </c>
      <c r="D54" s="246" t="s">
        <v>1</v>
      </c>
      <c r="E54" s="247">
        <v>92130000000</v>
      </c>
      <c r="F54" s="281">
        <v>15</v>
      </c>
      <c r="G54" s="285">
        <v>48</v>
      </c>
    </row>
    <row r="55" spans="1:7" ht="45">
      <c r="A55" s="287" t="s">
        <v>70</v>
      </c>
      <c r="B55" s="287" t="s">
        <v>381</v>
      </c>
      <c r="C55" s="245">
        <v>714</v>
      </c>
      <c r="D55" s="246" t="s">
        <v>88</v>
      </c>
      <c r="E55" s="247">
        <v>58950978400</v>
      </c>
      <c r="F55" s="281">
        <v>15</v>
      </c>
      <c r="G55" s="285">
        <v>49</v>
      </c>
    </row>
    <row r="56" spans="1:7" ht="54">
      <c r="A56" s="287" t="s">
        <v>26</v>
      </c>
      <c r="B56" s="287" t="s">
        <v>380</v>
      </c>
      <c r="C56" s="245">
        <v>513</v>
      </c>
      <c r="D56" s="246" t="s">
        <v>36</v>
      </c>
      <c r="E56" s="247">
        <v>29221488062</v>
      </c>
      <c r="F56" s="281">
        <v>14</v>
      </c>
      <c r="G56" s="285">
        <v>50</v>
      </c>
    </row>
    <row r="57" spans="1:7" ht="54">
      <c r="A57" s="287" t="s">
        <v>461</v>
      </c>
      <c r="B57" s="287" t="s">
        <v>352</v>
      </c>
      <c r="C57" s="245">
        <v>760</v>
      </c>
      <c r="D57" s="246" t="s">
        <v>245</v>
      </c>
      <c r="E57" s="247">
        <v>81937216002</v>
      </c>
      <c r="F57" s="281">
        <v>14</v>
      </c>
      <c r="G57" s="285">
        <v>51</v>
      </c>
    </row>
    <row r="58" spans="1:7" ht="56.25">
      <c r="A58" s="287" t="s">
        <v>469</v>
      </c>
      <c r="B58" s="287" t="s">
        <v>374</v>
      </c>
      <c r="C58" s="245">
        <v>773</v>
      </c>
      <c r="D58" s="246" t="s">
        <v>259</v>
      </c>
      <c r="E58" s="247">
        <v>31579046888</v>
      </c>
      <c r="F58" s="281">
        <v>14</v>
      </c>
      <c r="G58" s="285">
        <v>52</v>
      </c>
    </row>
    <row r="59" spans="1:7" ht="63">
      <c r="A59" s="287" t="s">
        <v>465</v>
      </c>
      <c r="B59" s="287" t="s">
        <v>372</v>
      </c>
      <c r="C59" s="245">
        <v>4006</v>
      </c>
      <c r="D59" s="246" t="s">
        <v>175</v>
      </c>
      <c r="E59" s="247">
        <v>7322672977</v>
      </c>
      <c r="F59" s="281">
        <v>14</v>
      </c>
      <c r="G59" s="285">
        <v>53</v>
      </c>
    </row>
    <row r="60" spans="1:7" ht="33.75">
      <c r="A60" s="287" t="s">
        <v>15</v>
      </c>
      <c r="B60" s="287" t="s">
        <v>355</v>
      </c>
      <c r="C60" s="245">
        <v>804</v>
      </c>
      <c r="D60" s="246" t="s">
        <v>288</v>
      </c>
      <c r="E60" s="247">
        <v>48594470676</v>
      </c>
      <c r="F60" s="281">
        <v>14</v>
      </c>
      <c r="G60" s="285">
        <v>54</v>
      </c>
    </row>
    <row r="61" spans="1:7" ht="45">
      <c r="A61" s="287" t="s">
        <v>80</v>
      </c>
      <c r="B61" s="287" t="s">
        <v>361</v>
      </c>
      <c r="C61" s="245">
        <v>842</v>
      </c>
      <c r="D61" s="246" t="s">
        <v>324</v>
      </c>
      <c r="E61" s="247">
        <v>188444104235</v>
      </c>
      <c r="F61" s="281">
        <v>14</v>
      </c>
      <c r="G61" s="285">
        <v>55</v>
      </c>
    </row>
    <row r="62" spans="1:7" ht="36">
      <c r="A62" s="287" t="s">
        <v>475</v>
      </c>
      <c r="B62" s="287" t="s">
        <v>340</v>
      </c>
      <c r="C62" s="245">
        <v>894</v>
      </c>
      <c r="D62" s="246" t="s">
        <v>123</v>
      </c>
      <c r="E62" s="247">
        <v>220387079620</v>
      </c>
      <c r="F62" s="281">
        <v>14</v>
      </c>
      <c r="G62" s="285">
        <v>56</v>
      </c>
    </row>
    <row r="63" spans="1:7" ht="72">
      <c r="A63" s="287" t="s">
        <v>61</v>
      </c>
      <c r="B63" s="287" t="s">
        <v>350</v>
      </c>
      <c r="C63" s="245">
        <v>692</v>
      </c>
      <c r="D63" s="246" t="s">
        <v>62</v>
      </c>
      <c r="E63" s="247">
        <v>13719458141</v>
      </c>
      <c r="F63" s="281">
        <v>14</v>
      </c>
      <c r="G63" s="285">
        <v>57</v>
      </c>
    </row>
    <row r="64" spans="1:7" ht="36">
      <c r="A64" s="287" t="s">
        <v>87</v>
      </c>
      <c r="B64" s="287" t="s">
        <v>369</v>
      </c>
      <c r="C64" s="245">
        <v>731</v>
      </c>
      <c r="D64" s="246" t="s">
        <v>218</v>
      </c>
      <c r="E64" s="247">
        <v>15324120948</v>
      </c>
      <c r="F64" s="281">
        <v>14</v>
      </c>
      <c r="G64" s="285">
        <v>58</v>
      </c>
    </row>
    <row r="65" spans="1:7" ht="54">
      <c r="A65" s="287" t="s">
        <v>479</v>
      </c>
      <c r="B65" s="287" t="s">
        <v>379</v>
      </c>
      <c r="C65" s="245">
        <v>822</v>
      </c>
      <c r="D65" s="246" t="s">
        <v>305</v>
      </c>
      <c r="E65" s="247">
        <v>35344640595</v>
      </c>
      <c r="F65" s="281">
        <v>14</v>
      </c>
      <c r="G65" s="285">
        <v>59</v>
      </c>
    </row>
    <row r="66" spans="1:7" ht="56.25">
      <c r="A66" s="287" t="s">
        <v>83</v>
      </c>
      <c r="B66" s="287" t="s">
        <v>357</v>
      </c>
      <c r="C66" s="245">
        <v>710</v>
      </c>
      <c r="D66" s="246" t="s">
        <v>84</v>
      </c>
      <c r="E66" s="247">
        <v>30806771033</v>
      </c>
      <c r="F66" s="281">
        <v>14</v>
      </c>
      <c r="G66" s="285">
        <v>60</v>
      </c>
    </row>
    <row r="67" spans="1:7" ht="27">
      <c r="A67" s="287" t="s">
        <v>452</v>
      </c>
      <c r="B67" s="287" t="s">
        <v>377</v>
      </c>
      <c r="C67" s="245">
        <v>74</v>
      </c>
      <c r="D67" s="246" t="s">
        <v>453</v>
      </c>
      <c r="E67" s="247">
        <v>2797221380</v>
      </c>
      <c r="F67" s="281">
        <v>14</v>
      </c>
      <c r="G67" s="285">
        <v>61</v>
      </c>
    </row>
    <row r="68" spans="1:7" ht="72">
      <c r="A68" s="287" t="s">
        <v>85</v>
      </c>
      <c r="B68" s="287" t="s">
        <v>347</v>
      </c>
      <c r="C68" s="245">
        <v>734</v>
      </c>
      <c r="D68" s="246" t="s">
        <v>221</v>
      </c>
      <c r="E68" s="247">
        <v>12680458389</v>
      </c>
      <c r="F68" s="281">
        <v>14</v>
      </c>
      <c r="G68" s="285">
        <v>62</v>
      </c>
    </row>
    <row r="69" spans="1:7" ht="78.75">
      <c r="A69" s="287" t="s">
        <v>422</v>
      </c>
      <c r="B69" s="287" t="s">
        <v>341</v>
      </c>
      <c r="C69" s="245">
        <v>8</v>
      </c>
      <c r="D69" s="249" t="s">
        <v>425</v>
      </c>
      <c r="E69" s="250">
        <v>7558389833</v>
      </c>
      <c r="F69" s="281">
        <v>13</v>
      </c>
      <c r="G69" s="285">
        <v>63</v>
      </c>
    </row>
    <row r="70" spans="1:7" ht="36">
      <c r="A70" s="287" t="s">
        <v>29</v>
      </c>
      <c r="B70" s="245" t="s">
        <v>362</v>
      </c>
      <c r="C70" s="246">
        <v>656</v>
      </c>
      <c r="D70" s="246" t="s">
        <v>50</v>
      </c>
      <c r="E70" s="247">
        <v>10941750093</v>
      </c>
      <c r="F70" s="281">
        <v>13</v>
      </c>
      <c r="G70" s="285">
        <v>64</v>
      </c>
    </row>
    <row r="71" spans="1:7" ht="45">
      <c r="A71" s="287" t="s">
        <v>97</v>
      </c>
      <c r="B71" s="287" t="s">
        <v>346</v>
      </c>
      <c r="C71" s="245">
        <v>883</v>
      </c>
      <c r="D71" s="246" t="s">
        <v>112</v>
      </c>
      <c r="E71" s="247">
        <v>264032925700</v>
      </c>
      <c r="F71" s="281">
        <v>13</v>
      </c>
      <c r="G71" s="285">
        <v>65</v>
      </c>
    </row>
    <row r="72" spans="1:7" ht="33.75">
      <c r="A72" s="287" t="s">
        <v>475</v>
      </c>
      <c r="B72" s="287" t="s">
        <v>340</v>
      </c>
      <c r="C72" s="245">
        <v>905</v>
      </c>
      <c r="D72" s="246" t="s">
        <v>130</v>
      </c>
      <c r="E72" s="247">
        <v>132977679000</v>
      </c>
      <c r="F72" s="281">
        <v>13</v>
      </c>
      <c r="G72" s="285">
        <v>66</v>
      </c>
    </row>
    <row r="73" spans="1:7" ht="45">
      <c r="A73" s="287" t="s">
        <v>473</v>
      </c>
      <c r="B73" s="287" t="s">
        <v>349</v>
      </c>
      <c r="C73" s="245">
        <v>232</v>
      </c>
      <c r="D73" s="246" t="s">
        <v>474</v>
      </c>
      <c r="E73" s="247">
        <v>378093530017</v>
      </c>
      <c r="F73" s="281">
        <v>13</v>
      </c>
      <c r="G73" s="285">
        <v>67</v>
      </c>
    </row>
    <row r="74" spans="1:7" ht="45">
      <c r="A74" s="287" t="s">
        <v>477</v>
      </c>
      <c r="B74" s="287" t="s">
        <v>368</v>
      </c>
      <c r="C74" s="245">
        <v>326</v>
      </c>
      <c r="D74" s="246" t="s">
        <v>484</v>
      </c>
      <c r="E74" s="247">
        <v>115055000000</v>
      </c>
      <c r="F74" s="281">
        <v>13</v>
      </c>
      <c r="G74" s="285">
        <v>68</v>
      </c>
    </row>
    <row r="75" spans="1:7" ht="33.75">
      <c r="A75" s="287" t="s">
        <v>70</v>
      </c>
      <c r="B75" s="287" t="s">
        <v>381</v>
      </c>
      <c r="C75" s="245">
        <v>705</v>
      </c>
      <c r="D75" s="246" t="s">
        <v>79</v>
      </c>
      <c r="E75" s="247">
        <v>44477294833</v>
      </c>
      <c r="F75" s="281">
        <v>13</v>
      </c>
      <c r="G75" s="285">
        <v>69</v>
      </c>
    </row>
    <row r="76" spans="1:7" ht="33.75">
      <c r="A76" s="287" t="s">
        <v>461</v>
      </c>
      <c r="B76" s="287" t="s">
        <v>352</v>
      </c>
      <c r="C76" s="245">
        <v>764</v>
      </c>
      <c r="D76" s="246" t="s">
        <v>249</v>
      </c>
      <c r="E76" s="247">
        <v>10422751767</v>
      </c>
      <c r="F76" s="281">
        <v>13</v>
      </c>
      <c r="G76" s="285">
        <v>70</v>
      </c>
    </row>
    <row r="77" spans="1:7" ht="54">
      <c r="A77" s="287" t="s">
        <v>431</v>
      </c>
      <c r="B77" s="287" t="s">
        <v>353</v>
      </c>
      <c r="C77" s="245">
        <v>70</v>
      </c>
      <c r="D77" s="246" t="s">
        <v>449</v>
      </c>
      <c r="E77" s="247">
        <v>150000000000</v>
      </c>
      <c r="F77" s="281">
        <v>13</v>
      </c>
      <c r="G77" s="285">
        <v>71</v>
      </c>
    </row>
    <row r="78" spans="1:7" ht="56.25">
      <c r="A78" s="287" t="s">
        <v>11</v>
      </c>
      <c r="B78" s="287" t="s">
        <v>383</v>
      </c>
      <c r="C78" s="245">
        <v>412</v>
      </c>
      <c r="D78" s="246" t="s">
        <v>12</v>
      </c>
      <c r="E78" s="247">
        <v>120310081346</v>
      </c>
      <c r="F78" s="281">
        <v>13</v>
      </c>
      <c r="G78" s="285">
        <v>72</v>
      </c>
    </row>
    <row r="79" spans="1:7" ht="56.25">
      <c r="A79" s="287" t="s">
        <v>471</v>
      </c>
      <c r="B79" s="287" t="s">
        <v>378</v>
      </c>
      <c r="C79" s="245">
        <v>584</v>
      </c>
      <c r="D79" s="246" t="s">
        <v>43</v>
      </c>
      <c r="E79" s="247">
        <v>147532298970</v>
      </c>
      <c r="F79" s="281">
        <v>13</v>
      </c>
      <c r="G79" s="285">
        <v>73</v>
      </c>
    </row>
    <row r="80" spans="1:7" ht="45">
      <c r="A80" s="287" t="s">
        <v>210</v>
      </c>
      <c r="B80" s="287" t="s">
        <v>387</v>
      </c>
      <c r="C80" s="245">
        <v>732</v>
      </c>
      <c r="D80" s="246" t="s">
        <v>219</v>
      </c>
      <c r="E80" s="247">
        <v>1941000002</v>
      </c>
      <c r="F80" s="281">
        <v>13</v>
      </c>
      <c r="G80" s="285">
        <v>74</v>
      </c>
    </row>
    <row r="81" spans="1:7" ht="45">
      <c r="A81" s="287" t="s">
        <v>85</v>
      </c>
      <c r="B81" s="287" t="s">
        <v>347</v>
      </c>
      <c r="C81" s="245">
        <v>751</v>
      </c>
      <c r="D81" s="246" t="s">
        <v>237</v>
      </c>
      <c r="E81" s="247">
        <v>14060665533</v>
      </c>
      <c r="F81" s="281">
        <v>13</v>
      </c>
      <c r="G81" s="285">
        <v>75</v>
      </c>
    </row>
    <row r="82" spans="1:7" ht="36">
      <c r="A82" s="287" t="s">
        <v>479</v>
      </c>
      <c r="B82" s="287" t="s">
        <v>379</v>
      </c>
      <c r="C82" s="245">
        <v>823</v>
      </c>
      <c r="D82" s="246" t="s">
        <v>306</v>
      </c>
      <c r="E82" s="247">
        <v>30735475708</v>
      </c>
      <c r="F82" s="281">
        <v>13</v>
      </c>
      <c r="G82" s="285">
        <v>76</v>
      </c>
    </row>
    <row r="83" spans="1:7" ht="54">
      <c r="A83" s="287" t="s">
        <v>22</v>
      </c>
      <c r="B83" s="287" t="s">
        <v>370</v>
      </c>
      <c r="C83" s="245">
        <v>911</v>
      </c>
      <c r="D83" s="246" t="s">
        <v>133</v>
      </c>
      <c r="E83" s="247">
        <v>4987000000</v>
      </c>
      <c r="F83" s="281">
        <v>13</v>
      </c>
      <c r="G83" s="285">
        <v>77</v>
      </c>
    </row>
    <row r="84" spans="1:7" ht="54">
      <c r="A84" s="287" t="s">
        <v>257</v>
      </c>
      <c r="B84" s="287" t="s">
        <v>366</v>
      </c>
      <c r="C84" s="245">
        <v>914</v>
      </c>
      <c r="D84" s="246" t="s">
        <v>136</v>
      </c>
      <c r="E84" s="247">
        <v>58848000000</v>
      </c>
      <c r="F84" s="281">
        <v>13</v>
      </c>
      <c r="G84" s="285">
        <v>78</v>
      </c>
    </row>
    <row r="85" spans="1:7" ht="36">
      <c r="A85" s="287" t="s">
        <v>487</v>
      </c>
      <c r="B85" s="287" t="s">
        <v>356</v>
      </c>
      <c r="C85" s="245">
        <v>7132</v>
      </c>
      <c r="D85" s="246" t="s">
        <v>183</v>
      </c>
      <c r="E85" s="247">
        <v>48827718076</v>
      </c>
      <c r="F85" s="281">
        <v>13</v>
      </c>
      <c r="G85" s="285">
        <v>79</v>
      </c>
    </row>
    <row r="86" spans="1:7" ht="33.75">
      <c r="A86" s="287" t="s">
        <v>70</v>
      </c>
      <c r="B86" s="287" t="s">
        <v>381</v>
      </c>
      <c r="C86" s="245">
        <v>703</v>
      </c>
      <c r="D86" s="246" t="s">
        <v>77</v>
      </c>
      <c r="E86" s="247">
        <v>21103430055</v>
      </c>
      <c r="F86" s="281">
        <v>13</v>
      </c>
      <c r="G86" s="285">
        <v>80</v>
      </c>
    </row>
    <row r="87" spans="1:7" ht="72">
      <c r="A87" s="287" t="s">
        <v>431</v>
      </c>
      <c r="B87" s="287" t="s">
        <v>353</v>
      </c>
      <c r="C87" s="245">
        <v>50</v>
      </c>
      <c r="D87" s="246" t="s">
        <v>439</v>
      </c>
      <c r="E87" s="247">
        <v>239727904120</v>
      </c>
      <c r="F87" s="281">
        <v>13</v>
      </c>
      <c r="G87" s="285">
        <v>81</v>
      </c>
    </row>
    <row r="88" spans="1:7" ht="45">
      <c r="A88" s="287" t="s">
        <v>461</v>
      </c>
      <c r="B88" s="287" t="s">
        <v>352</v>
      </c>
      <c r="C88" s="245">
        <v>756</v>
      </c>
      <c r="D88" s="246" t="s">
        <v>242</v>
      </c>
      <c r="E88" s="247">
        <v>2320480000</v>
      </c>
      <c r="F88" s="281">
        <v>12</v>
      </c>
      <c r="G88" s="285">
        <v>82</v>
      </c>
    </row>
    <row r="89" spans="1:7" ht="72">
      <c r="A89" s="287" t="s">
        <v>481</v>
      </c>
      <c r="B89" s="287" t="s">
        <v>385</v>
      </c>
      <c r="C89" s="245">
        <v>803</v>
      </c>
      <c r="D89" s="246" t="s">
        <v>287</v>
      </c>
      <c r="E89" s="247">
        <v>13200727246</v>
      </c>
      <c r="F89" s="281">
        <v>12</v>
      </c>
      <c r="G89" s="285">
        <v>83</v>
      </c>
    </row>
    <row r="90" spans="1:7" ht="99">
      <c r="A90" s="287" t="s">
        <v>457</v>
      </c>
      <c r="B90" s="287" t="s">
        <v>367</v>
      </c>
      <c r="C90" s="245">
        <v>821</v>
      </c>
      <c r="D90" s="246" t="s">
        <v>304</v>
      </c>
      <c r="E90" s="247">
        <v>182153628051</v>
      </c>
      <c r="F90" s="281">
        <v>12</v>
      </c>
      <c r="G90" s="285">
        <v>84</v>
      </c>
    </row>
    <row r="91" spans="1:7" ht="63">
      <c r="A91" s="287" t="s">
        <v>465</v>
      </c>
      <c r="B91" s="287" t="s">
        <v>372</v>
      </c>
      <c r="C91" s="245">
        <v>640</v>
      </c>
      <c r="D91" s="246" t="s">
        <v>48</v>
      </c>
      <c r="E91" s="247">
        <v>6519767531</v>
      </c>
      <c r="F91" s="281">
        <v>12</v>
      </c>
      <c r="G91" s="285">
        <v>85</v>
      </c>
    </row>
    <row r="92" spans="1:7" ht="63">
      <c r="A92" s="287" t="s">
        <v>461</v>
      </c>
      <c r="B92" s="287" t="s">
        <v>352</v>
      </c>
      <c r="C92" s="245">
        <v>743</v>
      </c>
      <c r="D92" s="246" t="s">
        <v>230</v>
      </c>
      <c r="E92" s="247">
        <v>86154737718</v>
      </c>
      <c r="F92" s="281">
        <v>12</v>
      </c>
      <c r="G92" s="285">
        <v>86</v>
      </c>
    </row>
    <row r="93" spans="1:7" ht="33.75">
      <c r="A93" s="287" t="s">
        <v>80</v>
      </c>
      <c r="B93" s="287" t="s">
        <v>361</v>
      </c>
      <c r="C93" s="245">
        <v>816</v>
      </c>
      <c r="D93" s="246" t="s">
        <v>299</v>
      </c>
      <c r="E93" s="247">
        <v>63287157303</v>
      </c>
      <c r="F93" s="281">
        <v>12</v>
      </c>
      <c r="G93" s="285">
        <v>87</v>
      </c>
    </row>
    <row r="94" spans="1:7" ht="45">
      <c r="A94" s="287" t="s">
        <v>97</v>
      </c>
      <c r="B94" s="287" t="s">
        <v>346</v>
      </c>
      <c r="C94" s="245">
        <v>884</v>
      </c>
      <c r="D94" s="246" t="s">
        <v>113</v>
      </c>
      <c r="E94" s="247">
        <v>404785006500</v>
      </c>
      <c r="F94" s="281">
        <v>12</v>
      </c>
      <c r="G94" s="285">
        <v>88</v>
      </c>
    </row>
    <row r="95" spans="1:7" ht="33.75">
      <c r="A95" s="287" t="s">
        <v>475</v>
      </c>
      <c r="B95" s="287" t="s">
        <v>340</v>
      </c>
      <c r="C95" s="245">
        <v>902</v>
      </c>
      <c r="D95" s="246" t="s">
        <v>129</v>
      </c>
      <c r="E95" s="247">
        <v>64789248575</v>
      </c>
      <c r="F95" s="281">
        <v>12</v>
      </c>
      <c r="G95" s="285">
        <v>89</v>
      </c>
    </row>
    <row r="96" spans="1:7" ht="63">
      <c r="A96" s="287" t="s">
        <v>465</v>
      </c>
      <c r="B96" s="287" t="s">
        <v>372</v>
      </c>
      <c r="C96" s="245">
        <v>959</v>
      </c>
      <c r="D96" s="246" t="s">
        <v>166</v>
      </c>
      <c r="E96" s="247">
        <v>66709429000</v>
      </c>
      <c r="F96" s="281">
        <v>12</v>
      </c>
      <c r="G96" s="285">
        <v>90</v>
      </c>
    </row>
    <row r="97" spans="1:7" ht="112.5">
      <c r="A97" s="287" t="s">
        <v>422</v>
      </c>
      <c r="B97" s="287" t="s">
        <v>341</v>
      </c>
      <c r="C97" s="245">
        <v>6</v>
      </c>
      <c r="D97" s="249" t="s">
        <v>423</v>
      </c>
      <c r="E97" s="250">
        <v>6374627678</v>
      </c>
      <c r="F97" s="281">
        <v>12</v>
      </c>
      <c r="G97" s="285">
        <v>91</v>
      </c>
    </row>
    <row r="98" spans="1:7" ht="45">
      <c r="A98" s="287" t="s">
        <v>459</v>
      </c>
      <c r="B98" s="287" t="s">
        <v>386</v>
      </c>
      <c r="C98" s="245">
        <v>358</v>
      </c>
      <c r="D98" s="246" t="s">
        <v>491</v>
      </c>
      <c r="E98" s="247">
        <v>29667800981</v>
      </c>
      <c r="F98" s="281">
        <v>12</v>
      </c>
      <c r="G98" s="285">
        <v>92</v>
      </c>
    </row>
    <row r="99" spans="1:7" ht="45">
      <c r="A99" s="287" t="s">
        <v>463</v>
      </c>
      <c r="B99" s="287" t="s">
        <v>371</v>
      </c>
      <c r="C99" s="245">
        <v>380</v>
      </c>
      <c r="D99" s="246" t="s">
        <v>2</v>
      </c>
      <c r="E99" s="247">
        <v>134263595760.00002</v>
      </c>
      <c r="F99" s="281">
        <v>12</v>
      </c>
      <c r="G99" s="285">
        <v>93</v>
      </c>
    </row>
    <row r="100" spans="1:7" ht="45">
      <c r="A100" s="287" t="s">
        <v>461</v>
      </c>
      <c r="B100" s="287" t="s">
        <v>352</v>
      </c>
      <c r="C100" s="245">
        <v>749</v>
      </c>
      <c r="D100" s="246" t="s">
        <v>235</v>
      </c>
      <c r="E100" s="247">
        <v>11441544550</v>
      </c>
      <c r="F100" s="281">
        <v>12</v>
      </c>
      <c r="G100" s="285">
        <v>94</v>
      </c>
    </row>
    <row r="101" spans="1:7" ht="90">
      <c r="A101" s="287" t="s">
        <v>473</v>
      </c>
      <c r="B101" s="287" t="s">
        <v>349</v>
      </c>
      <c r="C101" s="245">
        <v>762</v>
      </c>
      <c r="D101" s="246" t="s">
        <v>247</v>
      </c>
      <c r="E101" s="247">
        <v>132738000164</v>
      </c>
      <c r="F101" s="281">
        <v>12</v>
      </c>
      <c r="G101" s="285">
        <v>95</v>
      </c>
    </row>
    <row r="102" spans="1:7" ht="56.25">
      <c r="A102" s="287" t="s">
        <v>469</v>
      </c>
      <c r="B102" s="287" t="s">
        <v>374</v>
      </c>
      <c r="C102" s="245">
        <v>782</v>
      </c>
      <c r="D102" s="246" t="s">
        <v>266</v>
      </c>
      <c r="E102" s="247">
        <v>54406384570</v>
      </c>
      <c r="F102" s="281">
        <v>12</v>
      </c>
      <c r="G102" s="285">
        <v>96</v>
      </c>
    </row>
    <row r="103" spans="1:7" ht="33.75">
      <c r="A103" s="287" t="s">
        <v>29</v>
      </c>
      <c r="B103" s="287" t="s">
        <v>362</v>
      </c>
      <c r="C103" s="245">
        <v>910</v>
      </c>
      <c r="D103" s="246" t="s">
        <v>134</v>
      </c>
      <c r="E103" s="247">
        <v>8112000000</v>
      </c>
      <c r="F103" s="281">
        <v>12</v>
      </c>
      <c r="G103" s="285">
        <v>97</v>
      </c>
    </row>
    <row r="104" spans="1:7" ht="54">
      <c r="A104" s="287" t="s">
        <v>481</v>
      </c>
      <c r="B104" s="287" t="s">
        <v>385</v>
      </c>
      <c r="C104" s="245">
        <v>535</v>
      </c>
      <c r="D104" s="246" t="s">
        <v>37</v>
      </c>
      <c r="E104" s="247">
        <v>16590463861</v>
      </c>
      <c r="F104" s="281">
        <v>12</v>
      </c>
      <c r="G104" s="285">
        <v>98</v>
      </c>
    </row>
    <row r="105" spans="1:7" ht="33.75">
      <c r="A105" s="287" t="s">
        <v>80</v>
      </c>
      <c r="B105" s="287" t="s">
        <v>361</v>
      </c>
      <c r="C105" s="245">
        <v>928</v>
      </c>
      <c r="D105" s="246" t="s">
        <v>142</v>
      </c>
      <c r="E105" s="247">
        <v>169499000000</v>
      </c>
      <c r="F105" s="281">
        <v>12</v>
      </c>
      <c r="G105" s="285">
        <v>99</v>
      </c>
    </row>
    <row r="106" spans="1:7" ht="33.75">
      <c r="A106" s="287" t="s">
        <v>487</v>
      </c>
      <c r="B106" s="287" t="s">
        <v>356</v>
      </c>
      <c r="C106" s="245">
        <v>585</v>
      </c>
      <c r="D106" s="246" t="s">
        <v>44</v>
      </c>
      <c r="E106" s="247">
        <v>13114571000</v>
      </c>
      <c r="F106" s="281">
        <v>12</v>
      </c>
      <c r="G106" s="285">
        <v>100</v>
      </c>
    </row>
    <row r="107" spans="1:7" ht="63">
      <c r="A107" s="287" t="s">
        <v>210</v>
      </c>
      <c r="B107" s="287" t="s">
        <v>387</v>
      </c>
      <c r="C107" s="245">
        <v>737</v>
      </c>
      <c r="D107" s="246" t="s">
        <v>66</v>
      </c>
      <c r="E107" s="247">
        <v>2275000000</v>
      </c>
      <c r="F107" s="281">
        <v>12</v>
      </c>
      <c r="G107" s="285">
        <v>101</v>
      </c>
    </row>
    <row r="108" spans="1:7" ht="33.75">
      <c r="A108" s="287" t="s">
        <v>487</v>
      </c>
      <c r="B108" s="287" t="s">
        <v>356</v>
      </c>
      <c r="C108" s="245">
        <v>6094</v>
      </c>
      <c r="D108" s="246" t="s">
        <v>437</v>
      </c>
      <c r="E108" s="247">
        <v>153086188927</v>
      </c>
      <c r="F108" s="281">
        <v>12</v>
      </c>
      <c r="G108" s="285">
        <v>102</v>
      </c>
    </row>
    <row r="109" spans="1:7" ht="33.75">
      <c r="A109" s="287" t="s">
        <v>487</v>
      </c>
      <c r="B109" s="287" t="s">
        <v>356</v>
      </c>
      <c r="C109" s="245">
        <v>348</v>
      </c>
      <c r="D109" s="246" t="s">
        <v>489</v>
      </c>
      <c r="E109" s="247">
        <v>20602996538</v>
      </c>
      <c r="F109" s="281">
        <v>12</v>
      </c>
      <c r="G109" s="285">
        <v>103</v>
      </c>
    </row>
    <row r="110" spans="1:7" ht="99">
      <c r="A110" s="287" t="s">
        <v>210</v>
      </c>
      <c r="B110" s="287" t="s">
        <v>387</v>
      </c>
      <c r="C110" s="245">
        <v>723</v>
      </c>
      <c r="D110" s="246" t="s">
        <v>455</v>
      </c>
      <c r="E110" s="247">
        <v>1559700000</v>
      </c>
      <c r="F110" s="281">
        <v>12</v>
      </c>
      <c r="G110" s="285">
        <v>104</v>
      </c>
    </row>
    <row r="111" spans="1:7" ht="45">
      <c r="A111" s="287" t="s">
        <v>70</v>
      </c>
      <c r="B111" s="287" t="s">
        <v>381</v>
      </c>
      <c r="C111" s="245">
        <v>728</v>
      </c>
      <c r="D111" s="246" t="s">
        <v>214</v>
      </c>
      <c r="E111" s="247">
        <v>21367326748</v>
      </c>
      <c r="F111" s="281">
        <v>12</v>
      </c>
      <c r="G111" s="285">
        <v>105</v>
      </c>
    </row>
    <row r="112" spans="1:7" ht="45">
      <c r="A112" s="287" t="s">
        <v>431</v>
      </c>
      <c r="B112" s="287" t="s">
        <v>353</v>
      </c>
      <c r="C112" s="245">
        <v>55</v>
      </c>
      <c r="D112" s="246" t="s">
        <v>444</v>
      </c>
      <c r="E112" s="247">
        <v>177691515105</v>
      </c>
      <c r="F112" s="281">
        <v>12</v>
      </c>
      <c r="G112" s="285">
        <v>106</v>
      </c>
    </row>
    <row r="113" spans="1:7" ht="45">
      <c r="A113" s="287" t="s">
        <v>461</v>
      </c>
      <c r="B113" s="287" t="s">
        <v>352</v>
      </c>
      <c r="C113" s="245">
        <v>741</v>
      </c>
      <c r="D113" s="246" t="s">
        <v>228</v>
      </c>
      <c r="E113" s="247">
        <v>96971552124</v>
      </c>
      <c r="F113" s="281">
        <v>11</v>
      </c>
      <c r="G113" s="285">
        <v>107</v>
      </c>
    </row>
    <row r="114" spans="1:7" ht="54">
      <c r="A114" s="287" t="s">
        <v>450</v>
      </c>
      <c r="B114" s="287" t="s">
        <v>343</v>
      </c>
      <c r="C114" s="245">
        <v>71</v>
      </c>
      <c r="D114" s="246" t="s">
        <v>451</v>
      </c>
      <c r="E114" s="247">
        <v>91337785727</v>
      </c>
      <c r="F114" s="281">
        <v>11</v>
      </c>
      <c r="G114" s="285">
        <v>108</v>
      </c>
    </row>
    <row r="115" spans="1:7" ht="36">
      <c r="A115" s="287" t="s">
        <v>13</v>
      </c>
      <c r="B115" s="287" t="s">
        <v>373</v>
      </c>
      <c r="C115" s="245">
        <v>431</v>
      </c>
      <c r="D115" s="246" t="s">
        <v>19</v>
      </c>
      <c r="E115" s="247">
        <v>62669717054</v>
      </c>
      <c r="F115" s="281">
        <v>11</v>
      </c>
      <c r="G115" s="285">
        <v>109</v>
      </c>
    </row>
    <row r="116" spans="1:7" ht="36">
      <c r="A116" s="287" t="s">
        <v>257</v>
      </c>
      <c r="B116" s="287" t="s">
        <v>366</v>
      </c>
      <c r="C116" s="245">
        <v>795</v>
      </c>
      <c r="D116" s="246" t="s">
        <v>279</v>
      </c>
      <c r="E116" s="247">
        <v>78505609370</v>
      </c>
      <c r="F116" s="281">
        <v>11</v>
      </c>
      <c r="G116" s="285">
        <v>110</v>
      </c>
    </row>
    <row r="117" spans="1:7" ht="81">
      <c r="A117" s="287" t="s">
        <v>481</v>
      </c>
      <c r="B117" s="287" t="s">
        <v>385</v>
      </c>
      <c r="C117" s="245">
        <v>802</v>
      </c>
      <c r="D117" s="246" t="s">
        <v>286</v>
      </c>
      <c r="E117" s="247">
        <v>12847491677</v>
      </c>
      <c r="F117" s="281">
        <v>11</v>
      </c>
      <c r="G117" s="285">
        <v>111</v>
      </c>
    </row>
    <row r="118" spans="1:7" ht="33.75">
      <c r="A118" s="287" t="s">
        <v>481</v>
      </c>
      <c r="B118" s="287" t="s">
        <v>385</v>
      </c>
      <c r="C118" s="245">
        <v>311</v>
      </c>
      <c r="D118" s="246" t="s">
        <v>483</v>
      </c>
      <c r="E118" s="247">
        <v>18168150299</v>
      </c>
      <c r="F118" s="281">
        <v>11</v>
      </c>
      <c r="G118" s="285">
        <v>112</v>
      </c>
    </row>
    <row r="119" spans="1:7" ht="63">
      <c r="A119" s="287" t="s">
        <v>22</v>
      </c>
      <c r="B119" s="287" t="s">
        <v>370</v>
      </c>
      <c r="C119" s="245">
        <v>440</v>
      </c>
      <c r="D119" s="246" t="s">
        <v>24</v>
      </c>
      <c r="E119" s="247">
        <v>31268856888</v>
      </c>
      <c r="F119" s="281">
        <v>11</v>
      </c>
      <c r="G119" s="285">
        <v>113</v>
      </c>
    </row>
    <row r="120" spans="1:7" ht="54">
      <c r="A120" s="287" t="s">
        <v>22</v>
      </c>
      <c r="B120" s="287" t="s">
        <v>370</v>
      </c>
      <c r="C120" s="245">
        <v>498</v>
      </c>
      <c r="D120" s="246" t="s">
        <v>36</v>
      </c>
      <c r="E120" s="247">
        <v>24046006796</v>
      </c>
      <c r="F120" s="281">
        <v>11</v>
      </c>
      <c r="G120" s="285">
        <v>114</v>
      </c>
    </row>
    <row r="121" spans="1:7" ht="63">
      <c r="A121" s="287" t="s">
        <v>63</v>
      </c>
      <c r="B121" s="287" t="s">
        <v>382</v>
      </c>
      <c r="C121" s="245">
        <v>693</v>
      </c>
      <c r="D121" s="246" t="s">
        <v>64</v>
      </c>
      <c r="E121" s="247">
        <v>14480800000</v>
      </c>
      <c r="F121" s="281">
        <v>11</v>
      </c>
      <c r="G121" s="285">
        <v>115</v>
      </c>
    </row>
    <row r="122" spans="1:7" ht="63">
      <c r="A122" s="287" t="s">
        <v>18</v>
      </c>
      <c r="B122" s="287" t="s">
        <v>363</v>
      </c>
      <c r="C122" s="245">
        <v>748</v>
      </c>
      <c r="D122" s="246" t="s">
        <v>494</v>
      </c>
      <c r="E122" s="247">
        <v>76039900000</v>
      </c>
      <c r="F122" s="281">
        <v>11</v>
      </c>
      <c r="G122" s="285">
        <v>116</v>
      </c>
    </row>
    <row r="123" spans="1:7" ht="36">
      <c r="A123" s="287" t="s">
        <v>80</v>
      </c>
      <c r="B123" s="287" t="s">
        <v>361</v>
      </c>
      <c r="C123" s="245">
        <v>846</v>
      </c>
      <c r="D123" s="246" t="s">
        <v>326</v>
      </c>
      <c r="E123" s="247">
        <v>47725413248</v>
      </c>
      <c r="F123" s="281">
        <v>11</v>
      </c>
      <c r="G123" s="285">
        <v>117</v>
      </c>
    </row>
    <row r="124" spans="1:7" ht="45">
      <c r="A124" s="287" t="s">
        <v>22</v>
      </c>
      <c r="B124" s="287" t="s">
        <v>370</v>
      </c>
      <c r="C124" s="245">
        <v>746</v>
      </c>
      <c r="D124" s="246" t="s">
        <v>233</v>
      </c>
      <c r="E124" s="247">
        <v>8499957874</v>
      </c>
      <c r="F124" s="281">
        <v>11</v>
      </c>
      <c r="G124" s="285">
        <v>118</v>
      </c>
    </row>
    <row r="125" spans="1:7" ht="45">
      <c r="A125" s="287" t="s">
        <v>18</v>
      </c>
      <c r="B125" s="287" t="s">
        <v>363</v>
      </c>
      <c r="C125" s="245">
        <v>754</v>
      </c>
      <c r="D125" s="246" t="s">
        <v>240</v>
      </c>
      <c r="E125" s="247">
        <v>4116000000</v>
      </c>
      <c r="F125" s="281">
        <v>11</v>
      </c>
      <c r="G125" s="285">
        <v>119</v>
      </c>
    </row>
    <row r="126" spans="1:7" ht="33.75">
      <c r="A126" s="287" t="s">
        <v>80</v>
      </c>
      <c r="B126" s="287" t="s">
        <v>361</v>
      </c>
      <c r="C126" s="245">
        <v>847</v>
      </c>
      <c r="D126" s="246" t="s">
        <v>327</v>
      </c>
      <c r="E126" s="247">
        <v>25749335594</v>
      </c>
      <c r="F126" s="281">
        <v>11</v>
      </c>
      <c r="G126" s="285">
        <v>120</v>
      </c>
    </row>
    <row r="127" spans="1:7" ht="45">
      <c r="A127" s="287" t="s">
        <v>215</v>
      </c>
      <c r="B127" s="287" t="s">
        <v>359</v>
      </c>
      <c r="C127" s="245">
        <v>906</v>
      </c>
      <c r="D127" s="246" t="s">
        <v>131</v>
      </c>
      <c r="E127" s="247">
        <v>36122401000</v>
      </c>
      <c r="F127" s="281">
        <v>11</v>
      </c>
      <c r="G127" s="285">
        <v>121</v>
      </c>
    </row>
    <row r="128" spans="1:7" ht="27">
      <c r="A128" s="287" t="s">
        <v>477</v>
      </c>
      <c r="B128" s="287" t="s">
        <v>368</v>
      </c>
      <c r="C128" s="245">
        <v>7096</v>
      </c>
      <c r="D128" s="246" t="s">
        <v>182</v>
      </c>
      <c r="E128" s="247">
        <v>20627556000</v>
      </c>
      <c r="F128" s="281">
        <v>11</v>
      </c>
      <c r="G128" s="285">
        <v>122</v>
      </c>
    </row>
    <row r="129" spans="1:7" ht="45">
      <c r="A129" s="287" t="s">
        <v>85</v>
      </c>
      <c r="B129" s="287" t="s">
        <v>347</v>
      </c>
      <c r="C129" s="245">
        <v>761</v>
      </c>
      <c r="D129" s="246" t="s">
        <v>246</v>
      </c>
      <c r="E129" s="247">
        <v>6765507663</v>
      </c>
      <c r="F129" s="281">
        <v>11</v>
      </c>
      <c r="G129" s="285">
        <v>123</v>
      </c>
    </row>
    <row r="130" spans="1:7" ht="72">
      <c r="A130" s="287" t="s">
        <v>257</v>
      </c>
      <c r="B130" s="287" t="s">
        <v>366</v>
      </c>
      <c r="C130" s="245">
        <v>783</v>
      </c>
      <c r="D130" s="246" t="s">
        <v>267</v>
      </c>
      <c r="E130" s="247">
        <v>71257561431</v>
      </c>
      <c r="F130" s="281">
        <v>11</v>
      </c>
      <c r="G130" s="285">
        <v>124</v>
      </c>
    </row>
    <row r="131" spans="1:7" ht="90">
      <c r="A131" s="287" t="s">
        <v>333</v>
      </c>
      <c r="B131" s="287" t="s">
        <v>376</v>
      </c>
      <c r="C131" s="245">
        <v>865</v>
      </c>
      <c r="D131" s="246" t="s">
        <v>93</v>
      </c>
      <c r="E131" s="247">
        <v>16220000000</v>
      </c>
      <c r="F131" s="281">
        <v>11</v>
      </c>
      <c r="G131" s="285">
        <v>125</v>
      </c>
    </row>
    <row r="132" spans="1:7" ht="63">
      <c r="A132" s="287" t="s">
        <v>143</v>
      </c>
      <c r="B132" s="287" t="s">
        <v>384</v>
      </c>
      <c r="C132" s="245">
        <v>934</v>
      </c>
      <c r="D132" s="246" t="s">
        <v>146</v>
      </c>
      <c r="E132" s="247">
        <v>76012050000</v>
      </c>
      <c r="F132" s="281">
        <v>11</v>
      </c>
      <c r="G132" s="285">
        <v>126</v>
      </c>
    </row>
    <row r="133" spans="1:7" ht="27">
      <c r="A133" s="287" t="s">
        <v>477</v>
      </c>
      <c r="B133" s="287" t="s">
        <v>368</v>
      </c>
      <c r="C133" s="245">
        <v>1122</v>
      </c>
      <c r="D133" s="246" t="s">
        <v>172</v>
      </c>
      <c r="E133" s="247">
        <v>41996489000</v>
      </c>
      <c r="F133" s="281">
        <v>11</v>
      </c>
      <c r="G133" s="285">
        <v>127</v>
      </c>
    </row>
    <row r="134" spans="1:7" ht="54">
      <c r="A134" s="287" t="s">
        <v>254</v>
      </c>
      <c r="B134" s="287" t="s">
        <v>344</v>
      </c>
      <c r="C134" s="245">
        <v>776</v>
      </c>
      <c r="D134" s="246" t="s">
        <v>262</v>
      </c>
      <c r="E134" s="247">
        <v>27560000000</v>
      </c>
      <c r="F134" s="281">
        <v>11</v>
      </c>
      <c r="G134" s="285">
        <v>128</v>
      </c>
    </row>
    <row r="135" spans="1:7" ht="54">
      <c r="A135" s="287" t="s">
        <v>333</v>
      </c>
      <c r="B135" s="287" t="s">
        <v>376</v>
      </c>
      <c r="C135" s="245">
        <v>863</v>
      </c>
      <c r="D135" s="246" t="s">
        <v>91</v>
      </c>
      <c r="E135" s="247">
        <v>33400000000</v>
      </c>
      <c r="F135" s="281">
        <v>11</v>
      </c>
      <c r="G135" s="285">
        <v>129</v>
      </c>
    </row>
    <row r="136" spans="1:7" ht="33.75">
      <c r="A136" s="287" t="s">
        <v>475</v>
      </c>
      <c r="B136" s="287" t="s">
        <v>340</v>
      </c>
      <c r="C136" s="245">
        <v>888</v>
      </c>
      <c r="D136" s="246" t="s">
        <v>117</v>
      </c>
      <c r="E136" s="247">
        <v>54027386000</v>
      </c>
      <c r="F136" s="281">
        <v>10</v>
      </c>
      <c r="G136" s="285">
        <v>130</v>
      </c>
    </row>
    <row r="137" spans="1:7" ht="45">
      <c r="A137" s="287" t="s">
        <v>18</v>
      </c>
      <c r="B137" s="287" t="s">
        <v>363</v>
      </c>
      <c r="C137" s="245">
        <v>709</v>
      </c>
      <c r="D137" s="246" t="s">
        <v>82</v>
      </c>
      <c r="E137" s="247">
        <v>12199000000</v>
      </c>
      <c r="F137" s="281">
        <v>10</v>
      </c>
      <c r="G137" s="285">
        <v>131</v>
      </c>
    </row>
    <row r="138" spans="1:7" ht="45">
      <c r="A138" s="287" t="s">
        <v>97</v>
      </c>
      <c r="B138" s="287" t="s">
        <v>346</v>
      </c>
      <c r="C138" s="245">
        <v>885</v>
      </c>
      <c r="D138" s="246" t="s">
        <v>114</v>
      </c>
      <c r="E138" s="247">
        <v>215818563821</v>
      </c>
      <c r="F138" s="281">
        <v>10</v>
      </c>
      <c r="G138" s="285">
        <v>132</v>
      </c>
    </row>
    <row r="139" spans="1:7" ht="63">
      <c r="A139" s="287" t="s">
        <v>3</v>
      </c>
      <c r="B139" s="287" t="s">
        <v>360</v>
      </c>
      <c r="C139" s="245">
        <v>681</v>
      </c>
      <c r="D139" s="246" t="s">
        <v>52</v>
      </c>
      <c r="E139" s="248">
        <v>150864672815</v>
      </c>
      <c r="F139" s="281">
        <v>10</v>
      </c>
      <c r="G139" s="285">
        <v>133</v>
      </c>
    </row>
    <row r="140" spans="1:7" ht="45">
      <c r="A140" s="287" t="s">
        <v>97</v>
      </c>
      <c r="B140" s="287" t="s">
        <v>346</v>
      </c>
      <c r="C140" s="245">
        <v>872</v>
      </c>
      <c r="D140" s="246" t="s">
        <v>101</v>
      </c>
      <c r="E140" s="247">
        <v>4727325000</v>
      </c>
      <c r="F140" s="281">
        <v>10</v>
      </c>
      <c r="G140" s="285">
        <v>134</v>
      </c>
    </row>
    <row r="141" spans="1:7" ht="45">
      <c r="A141" s="287" t="s">
        <v>97</v>
      </c>
      <c r="B141" s="287" t="s">
        <v>346</v>
      </c>
      <c r="C141" s="245">
        <v>881</v>
      </c>
      <c r="D141" s="246" t="s">
        <v>110</v>
      </c>
      <c r="E141" s="247">
        <v>261441728881</v>
      </c>
      <c r="F141" s="281">
        <v>10</v>
      </c>
      <c r="G141" s="285">
        <v>135</v>
      </c>
    </row>
    <row r="142" spans="1:7" ht="36">
      <c r="A142" s="287" t="s">
        <v>13</v>
      </c>
      <c r="B142" s="287" t="s">
        <v>373</v>
      </c>
      <c r="C142" s="245">
        <v>604</v>
      </c>
      <c r="D142" s="246" t="s">
        <v>47</v>
      </c>
      <c r="E142" s="247">
        <v>22692517000</v>
      </c>
      <c r="F142" s="281">
        <v>10</v>
      </c>
      <c r="G142" s="285">
        <v>136</v>
      </c>
    </row>
    <row r="143" spans="1:7" ht="54">
      <c r="A143" s="287" t="s">
        <v>461</v>
      </c>
      <c r="B143" s="287" t="s">
        <v>352</v>
      </c>
      <c r="C143" s="245">
        <v>747</v>
      </c>
      <c r="D143" s="246" t="s">
        <v>234</v>
      </c>
      <c r="E143" s="247">
        <v>42179920</v>
      </c>
      <c r="F143" s="281">
        <v>10</v>
      </c>
      <c r="G143" s="285">
        <v>137</v>
      </c>
    </row>
    <row r="144" spans="1:7" ht="72">
      <c r="A144" s="287" t="s">
        <v>477</v>
      </c>
      <c r="B144" s="287" t="s">
        <v>368</v>
      </c>
      <c r="C144" s="245">
        <v>768</v>
      </c>
      <c r="D144" s="246" t="s">
        <v>253</v>
      </c>
      <c r="E144" s="247">
        <v>101026638000</v>
      </c>
      <c r="F144" s="281">
        <v>10</v>
      </c>
      <c r="G144" s="285">
        <v>138</v>
      </c>
    </row>
    <row r="145" spans="1:7" ht="72">
      <c r="A145" s="287" t="s">
        <v>215</v>
      </c>
      <c r="B145" s="287" t="s">
        <v>359</v>
      </c>
      <c r="C145" s="245">
        <v>780</v>
      </c>
      <c r="D145" s="246" t="s">
        <v>265</v>
      </c>
      <c r="E145" s="247">
        <v>19263829640</v>
      </c>
      <c r="F145" s="281">
        <v>10</v>
      </c>
      <c r="G145" s="285">
        <v>139</v>
      </c>
    </row>
    <row r="146" spans="1:7" ht="45">
      <c r="A146" s="287" t="s">
        <v>97</v>
      </c>
      <c r="B146" s="287" t="s">
        <v>346</v>
      </c>
      <c r="C146" s="245">
        <v>878</v>
      </c>
      <c r="D146" s="246" t="s">
        <v>107</v>
      </c>
      <c r="E146" s="247">
        <v>201500000000</v>
      </c>
      <c r="F146" s="281">
        <v>10</v>
      </c>
      <c r="G146" s="285">
        <v>140</v>
      </c>
    </row>
    <row r="147" spans="1:7" ht="54">
      <c r="A147" s="287" t="s">
        <v>97</v>
      </c>
      <c r="B147" s="287" t="s">
        <v>346</v>
      </c>
      <c r="C147" s="245">
        <v>882</v>
      </c>
      <c r="D147" s="246" t="s">
        <v>111</v>
      </c>
      <c r="E147" s="247">
        <v>55112689646</v>
      </c>
      <c r="F147" s="281">
        <v>10</v>
      </c>
      <c r="G147" s="285">
        <v>141</v>
      </c>
    </row>
    <row r="148" spans="1:7" ht="36">
      <c r="A148" s="287" t="s">
        <v>475</v>
      </c>
      <c r="B148" s="287" t="s">
        <v>340</v>
      </c>
      <c r="C148" s="245">
        <v>892</v>
      </c>
      <c r="D148" s="246" t="s">
        <v>121</v>
      </c>
      <c r="E148" s="247">
        <v>37084205000</v>
      </c>
      <c r="F148" s="281">
        <v>10</v>
      </c>
      <c r="G148" s="285">
        <v>142</v>
      </c>
    </row>
    <row r="149" spans="1:7" ht="36">
      <c r="A149" s="287" t="s">
        <v>463</v>
      </c>
      <c r="B149" s="287" t="s">
        <v>371</v>
      </c>
      <c r="C149" s="245">
        <v>4149</v>
      </c>
      <c r="D149" s="246" t="s">
        <v>176</v>
      </c>
      <c r="E149" s="247">
        <v>48732448691</v>
      </c>
      <c r="F149" s="281">
        <v>10</v>
      </c>
      <c r="G149" s="285">
        <v>143</v>
      </c>
    </row>
    <row r="150" spans="1:7" ht="63">
      <c r="A150" s="287" t="s">
        <v>431</v>
      </c>
      <c r="B150" s="287" t="s">
        <v>353</v>
      </c>
      <c r="C150" s="245">
        <v>67</v>
      </c>
      <c r="D150" s="246" t="s">
        <v>446</v>
      </c>
      <c r="E150" s="247">
        <v>115971051955</v>
      </c>
      <c r="F150" s="281">
        <v>10</v>
      </c>
      <c r="G150" s="285">
        <v>144</v>
      </c>
    </row>
    <row r="151" spans="1:7" ht="63">
      <c r="A151" s="287" t="s">
        <v>431</v>
      </c>
      <c r="B151" s="287" t="s">
        <v>353</v>
      </c>
      <c r="C151" s="245">
        <v>68</v>
      </c>
      <c r="D151" s="246" t="s">
        <v>447</v>
      </c>
      <c r="E151" s="247">
        <v>154561422671</v>
      </c>
      <c r="F151" s="281">
        <v>10</v>
      </c>
      <c r="G151" s="285">
        <v>145</v>
      </c>
    </row>
    <row r="152" spans="1:7" ht="33.75">
      <c r="A152" s="287" t="s">
        <v>479</v>
      </c>
      <c r="B152" s="287" t="s">
        <v>379</v>
      </c>
      <c r="C152" s="245">
        <v>295</v>
      </c>
      <c r="D152" s="246" t="s">
        <v>480</v>
      </c>
      <c r="E152" s="247">
        <v>4389437050</v>
      </c>
      <c r="F152" s="281">
        <v>10</v>
      </c>
      <c r="G152" s="285">
        <v>146</v>
      </c>
    </row>
    <row r="153" spans="1:7" ht="45">
      <c r="A153" s="287" t="s">
        <v>18</v>
      </c>
      <c r="B153" s="287" t="s">
        <v>363</v>
      </c>
      <c r="C153" s="245">
        <v>716</v>
      </c>
      <c r="D153" s="246" t="s">
        <v>90</v>
      </c>
      <c r="E153" s="247">
        <v>33105000000</v>
      </c>
      <c r="F153" s="281">
        <v>10</v>
      </c>
      <c r="G153" s="285">
        <v>147</v>
      </c>
    </row>
    <row r="154" spans="1:7" ht="63">
      <c r="A154" s="287" t="s">
        <v>215</v>
      </c>
      <c r="B154" s="287" t="s">
        <v>359</v>
      </c>
      <c r="C154" s="245">
        <v>790</v>
      </c>
      <c r="D154" s="246" t="s">
        <v>274</v>
      </c>
      <c r="E154" s="247">
        <v>15857634901</v>
      </c>
      <c r="F154" s="281">
        <v>10</v>
      </c>
      <c r="G154" s="285">
        <v>148</v>
      </c>
    </row>
    <row r="155" spans="1:7" ht="33.75">
      <c r="A155" s="287" t="s">
        <v>485</v>
      </c>
      <c r="B155" s="287" t="s">
        <v>364</v>
      </c>
      <c r="C155" s="245">
        <v>857</v>
      </c>
      <c r="D155" s="246" t="s">
        <v>330</v>
      </c>
      <c r="E155" s="247">
        <v>7215670000</v>
      </c>
      <c r="F155" s="281">
        <v>10</v>
      </c>
      <c r="G155" s="285">
        <v>149</v>
      </c>
    </row>
    <row r="156" spans="1:7" ht="45">
      <c r="A156" s="287" t="s">
        <v>18</v>
      </c>
      <c r="B156" s="287" t="s">
        <v>363</v>
      </c>
      <c r="C156" s="245">
        <v>689</v>
      </c>
      <c r="D156" s="246" t="s">
        <v>58</v>
      </c>
      <c r="E156" s="247">
        <v>34405000000</v>
      </c>
      <c r="F156" s="281">
        <v>10</v>
      </c>
      <c r="G156" s="285">
        <v>150</v>
      </c>
    </row>
    <row r="157" spans="1:7" ht="90">
      <c r="A157" s="287" t="s">
        <v>215</v>
      </c>
      <c r="B157" s="287" t="s">
        <v>359</v>
      </c>
      <c r="C157" s="245">
        <v>789</v>
      </c>
      <c r="D157" s="246" t="s">
        <v>273</v>
      </c>
      <c r="E157" s="247">
        <v>9798626000</v>
      </c>
      <c r="F157" s="281">
        <v>10</v>
      </c>
      <c r="G157" s="285">
        <v>151</v>
      </c>
    </row>
    <row r="158" spans="1:7" ht="45">
      <c r="A158" s="287" t="s">
        <v>485</v>
      </c>
      <c r="B158" s="287" t="s">
        <v>364</v>
      </c>
      <c r="C158" s="245">
        <v>856</v>
      </c>
      <c r="D158" s="246" t="s">
        <v>329</v>
      </c>
      <c r="E158" s="247">
        <v>417011000</v>
      </c>
      <c r="F158" s="281">
        <v>10</v>
      </c>
      <c r="G158" s="285">
        <v>152</v>
      </c>
    </row>
    <row r="159" spans="1:7" ht="36">
      <c r="A159" s="287" t="s">
        <v>487</v>
      </c>
      <c r="B159" s="287" t="s">
        <v>356</v>
      </c>
      <c r="C159" s="245">
        <v>6219</v>
      </c>
      <c r="D159" s="246" t="s">
        <v>180</v>
      </c>
      <c r="E159" s="247">
        <v>97840805958</v>
      </c>
      <c r="F159" s="281">
        <v>10</v>
      </c>
      <c r="G159" s="285">
        <v>153</v>
      </c>
    </row>
    <row r="160" spans="1:7" ht="45">
      <c r="A160" s="287" t="s">
        <v>431</v>
      </c>
      <c r="B160" s="287" t="s">
        <v>353</v>
      </c>
      <c r="C160" s="245">
        <v>7334</v>
      </c>
      <c r="D160" s="246" t="s">
        <v>192</v>
      </c>
      <c r="E160" s="247">
        <v>173613119208</v>
      </c>
      <c r="F160" s="281">
        <v>10</v>
      </c>
      <c r="G160" s="285">
        <v>154</v>
      </c>
    </row>
    <row r="161" spans="1:7" ht="72">
      <c r="A161" s="287" t="s">
        <v>431</v>
      </c>
      <c r="B161" s="287" t="s">
        <v>353</v>
      </c>
      <c r="C161" s="245">
        <v>7341</v>
      </c>
      <c r="D161" s="246" t="s">
        <v>193</v>
      </c>
      <c r="E161" s="247">
        <v>77061300837</v>
      </c>
      <c r="F161" s="281">
        <v>10</v>
      </c>
      <c r="G161" s="285">
        <v>155</v>
      </c>
    </row>
    <row r="162" spans="1:7" ht="22.5">
      <c r="A162" s="287" t="s">
        <v>13</v>
      </c>
      <c r="B162" s="287" t="s">
        <v>373</v>
      </c>
      <c r="C162" s="245">
        <v>414</v>
      </c>
      <c r="D162" s="246" t="s">
        <v>14</v>
      </c>
      <c r="E162" s="247">
        <v>62170305120</v>
      </c>
      <c r="F162" s="281">
        <v>9</v>
      </c>
      <c r="G162" s="285">
        <v>156</v>
      </c>
    </row>
    <row r="163" spans="1:7" ht="36">
      <c r="A163" s="287" t="s">
        <v>22</v>
      </c>
      <c r="B163" s="287" t="s">
        <v>370</v>
      </c>
      <c r="C163" s="245">
        <v>439</v>
      </c>
      <c r="D163" s="246" t="s">
        <v>23</v>
      </c>
      <c r="E163" s="247">
        <v>500000000</v>
      </c>
      <c r="F163" s="281">
        <v>9</v>
      </c>
      <c r="G163" s="285">
        <v>157</v>
      </c>
    </row>
    <row r="164" spans="1:7" ht="36">
      <c r="A164" s="287" t="s">
        <v>15</v>
      </c>
      <c r="B164" s="287" t="s">
        <v>355</v>
      </c>
      <c r="C164" s="245">
        <v>435</v>
      </c>
      <c r="D164" s="246" t="s">
        <v>20</v>
      </c>
      <c r="E164" s="247">
        <v>211794550761</v>
      </c>
      <c r="F164" s="281">
        <v>9</v>
      </c>
      <c r="G164" s="285">
        <v>158</v>
      </c>
    </row>
    <row r="165" spans="1:7" ht="54">
      <c r="A165" s="287">
        <v>118</v>
      </c>
      <c r="B165" s="287" t="s">
        <v>355</v>
      </c>
      <c r="C165" s="245">
        <v>487</v>
      </c>
      <c r="D165" s="246" t="s">
        <v>34</v>
      </c>
      <c r="E165" s="247">
        <v>45886584187</v>
      </c>
      <c r="F165" s="281">
        <v>9</v>
      </c>
      <c r="G165" s="285">
        <v>159</v>
      </c>
    </row>
    <row r="166" spans="1:7" ht="45">
      <c r="A166" s="287" t="s">
        <v>485</v>
      </c>
      <c r="B166" s="287" t="s">
        <v>364</v>
      </c>
      <c r="C166" s="245">
        <v>871</v>
      </c>
      <c r="D166" s="246" t="s">
        <v>100</v>
      </c>
      <c r="E166" s="247">
        <v>1601248680</v>
      </c>
      <c r="F166" s="281">
        <v>9</v>
      </c>
      <c r="G166" s="285">
        <v>160</v>
      </c>
    </row>
    <row r="167" spans="1:7" ht="33.75">
      <c r="A167" s="287" t="s">
        <v>475</v>
      </c>
      <c r="B167" s="287" t="s">
        <v>340</v>
      </c>
      <c r="C167" s="245">
        <v>893</v>
      </c>
      <c r="D167" s="246" t="s">
        <v>122</v>
      </c>
      <c r="E167" s="247">
        <v>32611115500</v>
      </c>
      <c r="F167" s="281">
        <v>9</v>
      </c>
      <c r="G167" s="285">
        <v>161</v>
      </c>
    </row>
    <row r="168" spans="1:7" ht="33.75">
      <c r="A168" s="287" t="s">
        <v>485</v>
      </c>
      <c r="B168" s="287" t="s">
        <v>364</v>
      </c>
      <c r="C168" s="245">
        <v>335</v>
      </c>
      <c r="D168" s="246" t="s">
        <v>486</v>
      </c>
      <c r="E168" s="247">
        <v>1006699326</v>
      </c>
      <c r="F168" s="281">
        <v>9</v>
      </c>
      <c r="G168" s="285">
        <v>162</v>
      </c>
    </row>
    <row r="169" spans="1:7" ht="45">
      <c r="A169" s="287" t="s">
        <v>459</v>
      </c>
      <c r="B169" s="287" t="s">
        <v>386</v>
      </c>
      <c r="C169" s="245">
        <v>586</v>
      </c>
      <c r="D169" s="246" t="s">
        <v>44</v>
      </c>
      <c r="E169" s="247">
        <v>11679500000</v>
      </c>
      <c r="F169" s="281">
        <v>9</v>
      </c>
      <c r="G169" s="285">
        <v>163</v>
      </c>
    </row>
    <row r="170" spans="1:7" ht="45">
      <c r="A170" s="287" t="s">
        <v>18</v>
      </c>
      <c r="B170" s="287" t="s">
        <v>363</v>
      </c>
      <c r="C170" s="245">
        <v>686</v>
      </c>
      <c r="D170" s="246" t="s">
        <v>55</v>
      </c>
      <c r="E170" s="247">
        <v>16915000000</v>
      </c>
      <c r="F170" s="281">
        <v>9</v>
      </c>
      <c r="G170" s="285">
        <v>164</v>
      </c>
    </row>
    <row r="171" spans="1:7" ht="54">
      <c r="A171" s="287" t="s">
        <v>461</v>
      </c>
      <c r="B171" s="287" t="s">
        <v>352</v>
      </c>
      <c r="C171" s="245">
        <v>738</v>
      </c>
      <c r="D171" s="246" t="s">
        <v>224</v>
      </c>
      <c r="E171" s="247">
        <v>9850341772</v>
      </c>
      <c r="F171" s="281">
        <v>9</v>
      </c>
      <c r="G171" s="285">
        <v>165</v>
      </c>
    </row>
    <row r="172" spans="1:7" ht="81">
      <c r="A172" s="287" t="s">
        <v>469</v>
      </c>
      <c r="B172" s="287" t="s">
        <v>374</v>
      </c>
      <c r="C172" s="245">
        <v>755</v>
      </c>
      <c r="D172" s="246" t="s">
        <v>241</v>
      </c>
      <c r="E172" s="247">
        <v>906683167</v>
      </c>
      <c r="F172" s="281">
        <v>9</v>
      </c>
      <c r="G172" s="285">
        <v>166</v>
      </c>
    </row>
    <row r="173" spans="1:7" ht="56.25">
      <c r="A173" s="287" t="s">
        <v>469</v>
      </c>
      <c r="B173" s="287" t="s">
        <v>374</v>
      </c>
      <c r="C173" s="245">
        <v>771</v>
      </c>
      <c r="D173" s="246" t="s">
        <v>256</v>
      </c>
      <c r="E173" s="247">
        <v>1176400000</v>
      </c>
      <c r="F173" s="281">
        <v>9</v>
      </c>
      <c r="G173" s="285">
        <v>167</v>
      </c>
    </row>
    <row r="174" spans="1:7" ht="56.25">
      <c r="A174" s="287" t="s">
        <v>469</v>
      </c>
      <c r="B174" s="287" t="s">
        <v>374</v>
      </c>
      <c r="C174" s="245">
        <v>778</v>
      </c>
      <c r="D174" s="246" t="s">
        <v>264</v>
      </c>
      <c r="E174" s="247">
        <v>5106616000</v>
      </c>
      <c r="F174" s="281">
        <v>9</v>
      </c>
      <c r="G174" s="285">
        <v>168</v>
      </c>
    </row>
    <row r="175" spans="1:7" ht="56.25">
      <c r="A175" s="287" t="s">
        <v>469</v>
      </c>
      <c r="B175" s="287" t="s">
        <v>374</v>
      </c>
      <c r="C175" s="245">
        <v>779</v>
      </c>
      <c r="D175" s="246" t="s">
        <v>21</v>
      </c>
      <c r="E175" s="247">
        <v>6288988000</v>
      </c>
      <c r="F175" s="281">
        <v>9</v>
      </c>
      <c r="G175" s="285">
        <v>169</v>
      </c>
    </row>
    <row r="176" spans="1:7" ht="162">
      <c r="A176" s="287" t="s">
        <v>481</v>
      </c>
      <c r="B176" s="287" t="s">
        <v>385</v>
      </c>
      <c r="C176" s="245">
        <v>797</v>
      </c>
      <c r="D176" s="246" t="s">
        <v>281</v>
      </c>
      <c r="E176" s="247">
        <v>1903600000</v>
      </c>
      <c r="F176" s="281">
        <v>9</v>
      </c>
      <c r="G176" s="285">
        <v>170</v>
      </c>
    </row>
    <row r="177" spans="1:7" ht="45">
      <c r="A177" s="287" t="s">
        <v>15</v>
      </c>
      <c r="B177" s="287" t="s">
        <v>355</v>
      </c>
      <c r="C177" s="245">
        <v>806</v>
      </c>
      <c r="D177" s="246" t="s">
        <v>290</v>
      </c>
      <c r="E177" s="247">
        <v>4189346000</v>
      </c>
      <c r="F177" s="281">
        <v>9</v>
      </c>
      <c r="G177" s="285">
        <v>171</v>
      </c>
    </row>
    <row r="178" spans="1:7" ht="54">
      <c r="A178" s="287" t="s">
        <v>15</v>
      </c>
      <c r="B178" s="287" t="s">
        <v>355</v>
      </c>
      <c r="C178" s="245">
        <v>807</v>
      </c>
      <c r="D178" s="246" t="s">
        <v>291</v>
      </c>
      <c r="E178" s="247">
        <v>1845756656</v>
      </c>
      <c r="F178" s="281">
        <v>9</v>
      </c>
      <c r="G178" s="285">
        <v>172</v>
      </c>
    </row>
    <row r="179" spans="1:7" ht="45">
      <c r="A179" s="287" t="s">
        <v>487</v>
      </c>
      <c r="B179" s="287" t="s">
        <v>356</v>
      </c>
      <c r="C179" s="245">
        <v>1165</v>
      </c>
      <c r="D179" s="246" t="s">
        <v>173</v>
      </c>
      <c r="E179" s="247">
        <v>24546750947</v>
      </c>
      <c r="F179" s="281">
        <v>9</v>
      </c>
      <c r="G179" s="285">
        <v>173</v>
      </c>
    </row>
    <row r="180" spans="1:7" ht="45">
      <c r="A180" s="287" t="s">
        <v>457</v>
      </c>
      <c r="B180" s="287" t="s">
        <v>367</v>
      </c>
      <c r="C180" s="245">
        <v>574</v>
      </c>
      <c r="D180" s="246" t="s">
        <v>39</v>
      </c>
      <c r="E180" s="247">
        <v>48417552103</v>
      </c>
      <c r="F180" s="281">
        <v>9</v>
      </c>
      <c r="G180" s="285">
        <v>174</v>
      </c>
    </row>
    <row r="181" spans="1:7" ht="54">
      <c r="A181" s="287" t="s">
        <v>461</v>
      </c>
      <c r="B181" s="287" t="s">
        <v>352</v>
      </c>
      <c r="C181" s="245">
        <v>694</v>
      </c>
      <c r="D181" s="246" t="s">
        <v>65</v>
      </c>
      <c r="E181" s="247">
        <v>265617426</v>
      </c>
      <c r="F181" s="281">
        <v>9</v>
      </c>
      <c r="G181" s="285">
        <v>175</v>
      </c>
    </row>
    <row r="182" spans="1:7" ht="81">
      <c r="A182" s="287" t="s">
        <v>477</v>
      </c>
      <c r="B182" s="287" t="s">
        <v>368</v>
      </c>
      <c r="C182" s="245">
        <v>766</v>
      </c>
      <c r="D182" s="246" t="s">
        <v>251</v>
      </c>
      <c r="E182" s="247">
        <v>84557824991</v>
      </c>
      <c r="F182" s="281">
        <v>9</v>
      </c>
      <c r="G182" s="285">
        <v>176</v>
      </c>
    </row>
    <row r="183" spans="1:7" ht="54">
      <c r="A183" s="287" t="s">
        <v>257</v>
      </c>
      <c r="B183" s="287" t="s">
        <v>366</v>
      </c>
      <c r="C183" s="245">
        <v>772</v>
      </c>
      <c r="D183" s="246" t="s">
        <v>258</v>
      </c>
      <c r="E183" s="247">
        <v>1300000000</v>
      </c>
      <c r="F183" s="281">
        <v>9</v>
      </c>
      <c r="G183" s="285">
        <v>177</v>
      </c>
    </row>
    <row r="184" spans="1:7" ht="63">
      <c r="A184" s="287" t="s">
        <v>457</v>
      </c>
      <c r="B184" s="287" t="s">
        <v>367</v>
      </c>
      <c r="C184" s="245">
        <v>819</v>
      </c>
      <c r="D184" s="246" t="s">
        <v>302</v>
      </c>
      <c r="E184" s="247">
        <v>53928585821</v>
      </c>
      <c r="F184" s="281">
        <v>9</v>
      </c>
      <c r="G184" s="285">
        <v>178</v>
      </c>
    </row>
    <row r="185" spans="1:7" ht="33.75">
      <c r="A185" s="287" t="s">
        <v>80</v>
      </c>
      <c r="B185" s="287" t="s">
        <v>361</v>
      </c>
      <c r="C185" s="245">
        <v>845</v>
      </c>
      <c r="D185" s="246" t="s">
        <v>325</v>
      </c>
      <c r="E185" s="247">
        <v>8218311037</v>
      </c>
      <c r="F185" s="281">
        <v>9</v>
      </c>
      <c r="G185" s="285">
        <v>179</v>
      </c>
    </row>
    <row r="186" spans="1:7" ht="36">
      <c r="A186" s="287" t="s">
        <v>485</v>
      </c>
      <c r="B186" s="287" t="s">
        <v>364</v>
      </c>
      <c r="C186" s="245">
        <v>873</v>
      </c>
      <c r="D186" s="246" t="s">
        <v>102</v>
      </c>
      <c r="E186" s="247">
        <v>11761025000</v>
      </c>
      <c r="F186" s="281">
        <v>9</v>
      </c>
      <c r="G186" s="285">
        <v>180</v>
      </c>
    </row>
    <row r="187" spans="1:7" ht="72">
      <c r="A187" s="287" t="s">
        <v>257</v>
      </c>
      <c r="B187" s="287" t="s">
        <v>366</v>
      </c>
      <c r="C187" s="245">
        <v>915</v>
      </c>
      <c r="D187" s="246" t="s">
        <v>137</v>
      </c>
      <c r="E187" s="247">
        <v>130983000000</v>
      </c>
      <c r="F187" s="281">
        <v>9</v>
      </c>
      <c r="G187" s="285">
        <v>181</v>
      </c>
    </row>
    <row r="188" spans="1:7" ht="36">
      <c r="A188" s="287" t="s">
        <v>481</v>
      </c>
      <c r="B188" s="287" t="s">
        <v>385</v>
      </c>
      <c r="C188" s="245">
        <v>799</v>
      </c>
      <c r="D188" s="246" t="s">
        <v>283</v>
      </c>
      <c r="E188" s="247">
        <v>1036593852</v>
      </c>
      <c r="F188" s="281">
        <v>9</v>
      </c>
      <c r="G188" s="285">
        <v>182</v>
      </c>
    </row>
    <row r="189" spans="1:7" ht="45">
      <c r="A189" s="287" t="s">
        <v>457</v>
      </c>
      <c r="B189" s="287" t="s">
        <v>367</v>
      </c>
      <c r="C189" s="245">
        <v>844</v>
      </c>
      <c r="D189" s="246" t="s">
        <v>426</v>
      </c>
      <c r="E189" s="247">
        <v>24561280000</v>
      </c>
      <c r="F189" s="281">
        <v>9</v>
      </c>
      <c r="G189" s="285">
        <v>183</v>
      </c>
    </row>
    <row r="190" spans="1:7" ht="54">
      <c r="A190" s="287" t="s">
        <v>461</v>
      </c>
      <c r="B190" s="287" t="s">
        <v>352</v>
      </c>
      <c r="C190" s="245">
        <v>758</v>
      </c>
      <c r="D190" s="246" t="s">
        <v>243</v>
      </c>
      <c r="E190" s="247">
        <v>390747835661</v>
      </c>
      <c r="F190" s="281">
        <v>9</v>
      </c>
      <c r="G190" s="285">
        <v>184</v>
      </c>
    </row>
    <row r="191" spans="1:7" ht="63">
      <c r="A191" s="287" t="s">
        <v>257</v>
      </c>
      <c r="B191" s="287" t="s">
        <v>366</v>
      </c>
      <c r="C191" s="245">
        <v>794</v>
      </c>
      <c r="D191" s="246" t="s">
        <v>278</v>
      </c>
      <c r="E191" s="247">
        <v>2460200000</v>
      </c>
      <c r="F191" s="281">
        <v>9</v>
      </c>
      <c r="G191" s="285">
        <v>185</v>
      </c>
    </row>
    <row r="192" spans="1:7" ht="63">
      <c r="A192" s="287" t="s">
        <v>481</v>
      </c>
      <c r="B192" s="287" t="s">
        <v>385</v>
      </c>
      <c r="C192" s="245">
        <v>805</v>
      </c>
      <c r="D192" s="246" t="s">
        <v>289</v>
      </c>
      <c r="E192" s="247">
        <v>249503072</v>
      </c>
      <c r="F192" s="281">
        <v>9</v>
      </c>
      <c r="G192" s="285">
        <v>186</v>
      </c>
    </row>
    <row r="193" spans="1:7" ht="63">
      <c r="A193" s="287" t="s">
        <v>465</v>
      </c>
      <c r="B193" s="287" t="s">
        <v>372</v>
      </c>
      <c r="C193" s="245">
        <v>198</v>
      </c>
      <c r="D193" s="246" t="s">
        <v>466</v>
      </c>
      <c r="E193" s="247">
        <v>4438732285</v>
      </c>
      <c r="F193" s="281">
        <v>8</v>
      </c>
      <c r="G193" s="285">
        <v>187</v>
      </c>
    </row>
    <row r="194" spans="1:7" ht="45">
      <c r="A194" s="287" t="s">
        <v>97</v>
      </c>
      <c r="B194" s="287" t="s">
        <v>346</v>
      </c>
      <c r="C194" s="245">
        <v>887</v>
      </c>
      <c r="D194" s="246" t="s">
        <v>116</v>
      </c>
      <c r="E194" s="247">
        <v>20650000000</v>
      </c>
      <c r="F194" s="281">
        <v>8</v>
      </c>
      <c r="G194" s="285">
        <v>188</v>
      </c>
    </row>
    <row r="195" spans="1:7" ht="45">
      <c r="A195" s="287" t="s">
        <v>461</v>
      </c>
      <c r="B195" s="287" t="s">
        <v>352</v>
      </c>
      <c r="C195" s="245">
        <v>765</v>
      </c>
      <c r="D195" s="246" t="s">
        <v>250</v>
      </c>
      <c r="E195" s="247">
        <v>13649022127</v>
      </c>
      <c r="F195" s="281">
        <v>8</v>
      </c>
      <c r="G195" s="285">
        <v>189</v>
      </c>
    </row>
    <row r="196" spans="1:7" ht="33.75">
      <c r="A196" s="287" t="s">
        <v>80</v>
      </c>
      <c r="B196" s="287" t="s">
        <v>361</v>
      </c>
      <c r="C196" s="245">
        <v>867</v>
      </c>
      <c r="D196" s="246" t="s">
        <v>95</v>
      </c>
      <c r="E196" s="247">
        <v>1611000000</v>
      </c>
      <c r="F196" s="281">
        <v>8</v>
      </c>
      <c r="G196" s="285">
        <v>190</v>
      </c>
    </row>
    <row r="197" spans="1:7" ht="36">
      <c r="A197" s="287" t="s">
        <v>467</v>
      </c>
      <c r="B197" s="287" t="s">
        <v>338</v>
      </c>
      <c r="C197" s="245">
        <v>7328</v>
      </c>
      <c r="D197" s="246" t="s">
        <v>191</v>
      </c>
      <c r="E197" s="247">
        <v>9449262070</v>
      </c>
      <c r="F197" s="281">
        <v>8</v>
      </c>
      <c r="G197" s="285">
        <v>191</v>
      </c>
    </row>
    <row r="198" spans="1:7" ht="54">
      <c r="A198" s="287" t="s">
        <v>257</v>
      </c>
      <c r="B198" s="287" t="s">
        <v>366</v>
      </c>
      <c r="C198" s="245">
        <v>792</v>
      </c>
      <c r="D198" s="246" t="s">
        <v>276</v>
      </c>
      <c r="E198" s="247">
        <v>14786374326</v>
      </c>
      <c r="F198" s="281">
        <v>8</v>
      </c>
      <c r="G198" s="285">
        <v>192</v>
      </c>
    </row>
    <row r="199" spans="1:7" ht="45">
      <c r="A199" s="287" t="s">
        <v>457</v>
      </c>
      <c r="B199" s="287" t="s">
        <v>367</v>
      </c>
      <c r="C199" s="245">
        <v>820</v>
      </c>
      <c r="D199" s="246" t="s">
        <v>303</v>
      </c>
      <c r="E199" s="247">
        <v>39633118767</v>
      </c>
      <c r="F199" s="281">
        <v>8</v>
      </c>
      <c r="G199" s="285">
        <v>193</v>
      </c>
    </row>
    <row r="200" spans="1:7" ht="56.25">
      <c r="A200" s="287" t="s">
        <v>469</v>
      </c>
      <c r="B200" s="287" t="s">
        <v>374</v>
      </c>
      <c r="C200" s="245">
        <v>925</v>
      </c>
      <c r="D200" s="246" t="s">
        <v>140</v>
      </c>
      <c r="E200" s="247">
        <v>38640000000</v>
      </c>
      <c r="F200" s="281">
        <v>8</v>
      </c>
      <c r="G200" s="285">
        <v>194</v>
      </c>
    </row>
    <row r="201" spans="1:7" ht="78.75">
      <c r="A201" s="287" t="s">
        <v>431</v>
      </c>
      <c r="B201" s="287" t="s">
        <v>353</v>
      </c>
      <c r="C201" s="245">
        <v>21</v>
      </c>
      <c r="D201" s="245" t="s">
        <v>432</v>
      </c>
      <c r="E201" s="252">
        <v>59857411880</v>
      </c>
      <c r="F201" s="281">
        <v>8</v>
      </c>
      <c r="G201" s="285">
        <v>195</v>
      </c>
    </row>
    <row r="202" spans="1:7" ht="78.75">
      <c r="A202" s="287" t="s">
        <v>431</v>
      </c>
      <c r="B202" s="287" t="s">
        <v>353</v>
      </c>
      <c r="C202" s="245">
        <v>22</v>
      </c>
      <c r="D202" s="249" t="s">
        <v>433</v>
      </c>
      <c r="E202" s="250">
        <v>78386093794</v>
      </c>
      <c r="F202" s="281">
        <v>8</v>
      </c>
      <c r="G202" s="285">
        <v>196</v>
      </c>
    </row>
    <row r="203" spans="1:7" ht="22.5">
      <c r="A203" s="287" t="s">
        <v>467</v>
      </c>
      <c r="B203" s="287" t="s">
        <v>338</v>
      </c>
      <c r="C203" s="245">
        <v>471</v>
      </c>
      <c r="D203" s="246" t="s">
        <v>28</v>
      </c>
      <c r="E203" s="247">
        <v>6727605107</v>
      </c>
      <c r="F203" s="281">
        <v>8</v>
      </c>
      <c r="G203" s="285">
        <v>197</v>
      </c>
    </row>
    <row r="204" spans="1:7" ht="22.5">
      <c r="A204" s="287" t="s">
        <v>477</v>
      </c>
      <c r="B204" s="287" t="s">
        <v>368</v>
      </c>
      <c r="C204" s="245">
        <v>485</v>
      </c>
      <c r="D204" s="246" t="s">
        <v>33</v>
      </c>
      <c r="E204" s="247">
        <v>7107805150</v>
      </c>
      <c r="F204" s="281">
        <v>8</v>
      </c>
      <c r="G204" s="285">
        <v>198</v>
      </c>
    </row>
    <row r="205" spans="1:7" ht="36">
      <c r="A205" s="287" t="s">
        <v>70</v>
      </c>
      <c r="B205" s="287" t="s">
        <v>381</v>
      </c>
      <c r="C205" s="245">
        <v>698</v>
      </c>
      <c r="D205" s="246" t="s">
        <v>71</v>
      </c>
      <c r="E205" s="247">
        <v>2811387323</v>
      </c>
      <c r="F205" s="281">
        <v>8</v>
      </c>
      <c r="G205" s="285">
        <v>199</v>
      </c>
    </row>
    <row r="206" spans="1:7" ht="36">
      <c r="A206" s="287" t="s">
        <v>70</v>
      </c>
      <c r="B206" s="287" t="s">
        <v>381</v>
      </c>
      <c r="C206" s="245">
        <v>700</v>
      </c>
      <c r="D206" s="246" t="s">
        <v>73</v>
      </c>
      <c r="E206" s="247">
        <v>1092979000</v>
      </c>
      <c r="F206" s="281">
        <v>8</v>
      </c>
      <c r="G206" s="285">
        <v>200</v>
      </c>
    </row>
    <row r="207" spans="1:7" ht="36">
      <c r="A207" s="287" t="s">
        <v>70</v>
      </c>
      <c r="B207" s="287" t="s">
        <v>381</v>
      </c>
      <c r="C207" s="245">
        <v>704</v>
      </c>
      <c r="D207" s="246" t="s">
        <v>78</v>
      </c>
      <c r="E207" s="247">
        <v>1095330000</v>
      </c>
      <c r="F207" s="281">
        <v>8</v>
      </c>
      <c r="G207" s="285">
        <v>201</v>
      </c>
    </row>
    <row r="208" spans="1:7" ht="45">
      <c r="A208" s="287" t="s">
        <v>215</v>
      </c>
      <c r="B208" s="287" t="s">
        <v>359</v>
      </c>
      <c r="C208" s="245">
        <v>793</v>
      </c>
      <c r="D208" s="246" t="s">
        <v>277</v>
      </c>
      <c r="E208" s="247">
        <v>8307930200</v>
      </c>
      <c r="F208" s="281">
        <v>8</v>
      </c>
      <c r="G208" s="285">
        <v>202</v>
      </c>
    </row>
    <row r="209" spans="1:7" ht="81">
      <c r="A209" s="287" t="s">
        <v>215</v>
      </c>
      <c r="B209" s="287" t="s">
        <v>359</v>
      </c>
      <c r="C209" s="245">
        <v>812</v>
      </c>
      <c r="D209" s="246" t="s">
        <v>296</v>
      </c>
      <c r="E209" s="247">
        <v>14027508000</v>
      </c>
      <c r="F209" s="281">
        <v>8</v>
      </c>
      <c r="G209" s="285">
        <v>203</v>
      </c>
    </row>
    <row r="210" spans="1:7" ht="45">
      <c r="A210" s="287" t="s">
        <v>479</v>
      </c>
      <c r="B210" s="287" t="s">
        <v>379</v>
      </c>
      <c r="C210" s="245">
        <v>830</v>
      </c>
      <c r="D210" s="246" t="s">
        <v>313</v>
      </c>
      <c r="E210" s="247">
        <v>23782806666</v>
      </c>
      <c r="F210" s="281">
        <v>8</v>
      </c>
      <c r="G210" s="285">
        <v>204</v>
      </c>
    </row>
    <row r="211" spans="1:7" ht="45">
      <c r="A211" s="287" t="s">
        <v>97</v>
      </c>
      <c r="B211" s="287" t="s">
        <v>346</v>
      </c>
      <c r="C211" s="245">
        <v>877</v>
      </c>
      <c r="D211" s="246" t="s">
        <v>106</v>
      </c>
      <c r="E211" s="247">
        <v>37416765321</v>
      </c>
      <c r="F211" s="281">
        <v>8</v>
      </c>
      <c r="G211" s="285">
        <v>205</v>
      </c>
    </row>
    <row r="212" spans="1:7" ht="45">
      <c r="A212" s="287" t="s">
        <v>97</v>
      </c>
      <c r="B212" s="287" t="s">
        <v>346</v>
      </c>
      <c r="C212" s="245">
        <v>879</v>
      </c>
      <c r="D212" s="246" t="s">
        <v>108</v>
      </c>
      <c r="E212" s="247">
        <v>559076000</v>
      </c>
      <c r="F212" s="281">
        <v>8</v>
      </c>
      <c r="G212" s="285">
        <v>206</v>
      </c>
    </row>
    <row r="213" spans="1:7" ht="45">
      <c r="A213" s="287" t="s">
        <v>97</v>
      </c>
      <c r="B213" s="287" t="s">
        <v>346</v>
      </c>
      <c r="C213" s="245">
        <v>886</v>
      </c>
      <c r="D213" s="246" t="s">
        <v>115</v>
      </c>
      <c r="E213" s="247">
        <v>28768324229</v>
      </c>
      <c r="F213" s="281">
        <v>8</v>
      </c>
      <c r="G213" s="285">
        <v>207</v>
      </c>
    </row>
    <row r="214" spans="1:7" ht="72">
      <c r="A214" s="287" t="s">
        <v>431</v>
      </c>
      <c r="B214" s="287" t="s">
        <v>353</v>
      </c>
      <c r="C214" s="245">
        <v>52</v>
      </c>
      <c r="D214" s="246" t="s">
        <v>441</v>
      </c>
      <c r="E214" s="247">
        <v>88198664336</v>
      </c>
      <c r="F214" s="281">
        <v>8</v>
      </c>
      <c r="G214" s="285">
        <v>208</v>
      </c>
    </row>
    <row r="215" spans="1:7" ht="81">
      <c r="A215" s="287" t="s">
        <v>477</v>
      </c>
      <c r="B215" s="287" t="s">
        <v>368</v>
      </c>
      <c r="C215" s="245">
        <v>272</v>
      </c>
      <c r="D215" s="246" t="s">
        <v>478</v>
      </c>
      <c r="E215" s="247">
        <v>3020133000</v>
      </c>
      <c r="F215" s="281">
        <v>8</v>
      </c>
      <c r="G215" s="285">
        <v>209</v>
      </c>
    </row>
    <row r="216" spans="1:7" ht="45">
      <c r="A216" s="287" t="s">
        <v>15</v>
      </c>
      <c r="B216" s="287" t="s">
        <v>355</v>
      </c>
      <c r="C216" s="245">
        <v>800</v>
      </c>
      <c r="D216" s="246" t="s">
        <v>284</v>
      </c>
      <c r="E216" s="247">
        <v>3022082227</v>
      </c>
      <c r="F216" s="281">
        <v>8</v>
      </c>
      <c r="G216" s="285">
        <v>210</v>
      </c>
    </row>
    <row r="217" spans="1:7" ht="81">
      <c r="A217" s="287" t="s">
        <v>457</v>
      </c>
      <c r="B217" s="287" t="s">
        <v>367</v>
      </c>
      <c r="C217" s="245">
        <v>811</v>
      </c>
      <c r="D217" s="246" t="s">
        <v>295</v>
      </c>
      <c r="E217" s="247">
        <v>23687557551</v>
      </c>
      <c r="F217" s="281">
        <v>8</v>
      </c>
      <c r="G217" s="285">
        <v>211</v>
      </c>
    </row>
    <row r="218" spans="1:7" ht="27">
      <c r="A218" s="287" t="s">
        <v>257</v>
      </c>
      <c r="B218" s="287" t="s">
        <v>366</v>
      </c>
      <c r="C218" s="245">
        <v>787</v>
      </c>
      <c r="D218" s="246" t="s">
        <v>271</v>
      </c>
      <c r="E218" s="247">
        <v>403500000</v>
      </c>
      <c r="F218" s="281">
        <v>8</v>
      </c>
      <c r="G218" s="285">
        <v>212</v>
      </c>
    </row>
    <row r="219" spans="1:7" ht="54">
      <c r="A219" s="287" t="s">
        <v>481</v>
      </c>
      <c r="B219" s="287" t="s">
        <v>385</v>
      </c>
      <c r="C219" s="245">
        <v>796</v>
      </c>
      <c r="D219" s="246" t="s">
        <v>280</v>
      </c>
      <c r="E219" s="247">
        <v>601583005</v>
      </c>
      <c r="F219" s="281">
        <v>8</v>
      </c>
      <c r="G219" s="285">
        <v>213</v>
      </c>
    </row>
    <row r="220" spans="1:7" ht="72">
      <c r="A220" s="287" t="s">
        <v>333</v>
      </c>
      <c r="B220" s="287" t="s">
        <v>376</v>
      </c>
      <c r="C220" s="245">
        <v>864</v>
      </c>
      <c r="D220" s="246" t="s">
        <v>92</v>
      </c>
      <c r="E220" s="247">
        <v>23444000000</v>
      </c>
      <c r="F220" s="281">
        <v>8</v>
      </c>
      <c r="G220" s="285">
        <v>214</v>
      </c>
    </row>
    <row r="221" spans="1:7" ht="54">
      <c r="A221" s="287" t="s">
        <v>465</v>
      </c>
      <c r="B221" s="287" t="s">
        <v>372</v>
      </c>
      <c r="C221" s="245">
        <v>7243</v>
      </c>
      <c r="D221" s="246" t="s">
        <v>187</v>
      </c>
      <c r="E221" s="247">
        <v>4262388861</v>
      </c>
      <c r="F221" s="281">
        <v>7</v>
      </c>
      <c r="G221" s="285">
        <v>215</v>
      </c>
    </row>
    <row r="222" spans="1:7" ht="45">
      <c r="A222" s="287" t="s">
        <v>15</v>
      </c>
      <c r="B222" s="287" t="s">
        <v>355</v>
      </c>
      <c r="C222" s="245">
        <v>417</v>
      </c>
      <c r="D222" s="246" t="s">
        <v>16</v>
      </c>
      <c r="E222" s="247">
        <v>29932379997</v>
      </c>
      <c r="F222" s="281">
        <v>7</v>
      </c>
      <c r="G222" s="285">
        <v>216</v>
      </c>
    </row>
    <row r="223" spans="1:7" ht="33.75">
      <c r="A223" s="287" t="s">
        <v>15</v>
      </c>
      <c r="B223" s="287" t="s">
        <v>355</v>
      </c>
      <c r="C223" s="245">
        <v>801</v>
      </c>
      <c r="D223" s="246" t="s">
        <v>285</v>
      </c>
      <c r="E223" s="247">
        <v>9308335772</v>
      </c>
      <c r="F223" s="281">
        <v>7</v>
      </c>
      <c r="G223" s="285">
        <v>217</v>
      </c>
    </row>
    <row r="224" spans="1:7" ht="33.75">
      <c r="A224" s="287" t="s">
        <v>485</v>
      </c>
      <c r="B224" s="287" t="s">
        <v>364</v>
      </c>
      <c r="C224" s="245">
        <v>853</v>
      </c>
      <c r="D224" s="246" t="s">
        <v>328</v>
      </c>
      <c r="E224" s="247">
        <v>11834279000</v>
      </c>
      <c r="F224" s="281">
        <v>7</v>
      </c>
      <c r="G224" s="285">
        <v>218</v>
      </c>
    </row>
    <row r="225" spans="1:7" ht="56.25">
      <c r="A225" s="287" t="s">
        <v>471</v>
      </c>
      <c r="B225" s="287" t="s">
        <v>378</v>
      </c>
      <c r="C225" s="245">
        <v>583</v>
      </c>
      <c r="D225" s="246" t="s">
        <v>42</v>
      </c>
      <c r="E225" s="247">
        <v>24952806953</v>
      </c>
      <c r="F225" s="281">
        <v>7</v>
      </c>
      <c r="G225" s="285">
        <v>219</v>
      </c>
    </row>
    <row r="226" spans="1:7" ht="63">
      <c r="A226" s="287" t="s">
        <v>477</v>
      </c>
      <c r="B226" s="287" t="s">
        <v>368</v>
      </c>
      <c r="C226" s="245">
        <v>815</v>
      </c>
      <c r="D226" s="246" t="s">
        <v>298</v>
      </c>
      <c r="E226" s="247">
        <v>27171312000</v>
      </c>
      <c r="F226" s="281">
        <v>7</v>
      </c>
      <c r="G226" s="285">
        <v>220</v>
      </c>
    </row>
    <row r="227" spans="1:7" ht="45">
      <c r="A227" s="287" t="s">
        <v>467</v>
      </c>
      <c r="B227" s="287" t="s">
        <v>338</v>
      </c>
      <c r="C227" s="245">
        <v>404</v>
      </c>
      <c r="D227" s="246" t="s">
        <v>9</v>
      </c>
      <c r="E227" s="247">
        <v>10865833659</v>
      </c>
      <c r="F227" s="281">
        <v>7</v>
      </c>
      <c r="G227" s="285">
        <v>221</v>
      </c>
    </row>
    <row r="228" spans="1:7" ht="33.75">
      <c r="A228" s="287" t="s">
        <v>29</v>
      </c>
      <c r="B228" s="287" t="s">
        <v>362</v>
      </c>
      <c r="C228" s="245">
        <v>477</v>
      </c>
      <c r="D228" s="246" t="s">
        <v>30</v>
      </c>
      <c r="E228" s="247">
        <v>929790000</v>
      </c>
      <c r="F228" s="281">
        <v>7</v>
      </c>
      <c r="G228" s="285">
        <v>222</v>
      </c>
    </row>
    <row r="229" spans="1:7" ht="54">
      <c r="A229" s="287" t="s">
        <v>479</v>
      </c>
      <c r="B229" s="287" t="s">
        <v>379</v>
      </c>
      <c r="C229" s="245">
        <v>603</v>
      </c>
      <c r="D229" s="246" t="s">
        <v>46</v>
      </c>
      <c r="E229" s="247">
        <v>311690960</v>
      </c>
      <c r="F229" s="281">
        <v>7</v>
      </c>
      <c r="G229" s="285">
        <v>223</v>
      </c>
    </row>
    <row r="230" spans="1:7" ht="117">
      <c r="A230" s="287" t="s">
        <v>481</v>
      </c>
      <c r="B230" s="287" t="s">
        <v>385</v>
      </c>
      <c r="C230" s="245">
        <v>717</v>
      </c>
      <c r="D230" s="246" t="s">
        <v>206</v>
      </c>
      <c r="E230" s="247">
        <v>3442853156</v>
      </c>
      <c r="F230" s="281">
        <v>7</v>
      </c>
      <c r="G230" s="285">
        <v>224</v>
      </c>
    </row>
    <row r="231" spans="1:7" ht="56.25">
      <c r="A231" s="287" t="s">
        <v>469</v>
      </c>
      <c r="B231" s="287" t="s">
        <v>374</v>
      </c>
      <c r="C231" s="245">
        <v>763</v>
      </c>
      <c r="D231" s="246" t="s">
        <v>248</v>
      </c>
      <c r="E231" s="247">
        <v>17099000000</v>
      </c>
      <c r="F231" s="281">
        <v>7</v>
      </c>
      <c r="G231" s="285">
        <v>225</v>
      </c>
    </row>
    <row r="232" spans="1:7" ht="63">
      <c r="A232" s="287" t="s">
        <v>257</v>
      </c>
      <c r="B232" s="287" t="s">
        <v>366</v>
      </c>
      <c r="C232" s="245">
        <v>774</v>
      </c>
      <c r="D232" s="246" t="s">
        <v>260</v>
      </c>
      <c r="E232" s="247">
        <v>30000000</v>
      </c>
      <c r="F232" s="281">
        <v>7</v>
      </c>
      <c r="G232" s="285">
        <v>226</v>
      </c>
    </row>
    <row r="233" spans="1:7" ht="33.75">
      <c r="A233" s="287" t="s">
        <v>80</v>
      </c>
      <c r="B233" s="287" t="s">
        <v>361</v>
      </c>
      <c r="C233" s="245">
        <v>814</v>
      </c>
      <c r="D233" s="246" t="s">
        <v>297</v>
      </c>
      <c r="E233" s="247">
        <v>32505997264</v>
      </c>
      <c r="F233" s="281">
        <v>7</v>
      </c>
      <c r="G233" s="285">
        <v>227</v>
      </c>
    </row>
    <row r="234" spans="1:7" ht="33.75">
      <c r="A234" s="287" t="s">
        <v>26</v>
      </c>
      <c r="B234" s="287" t="s">
        <v>380</v>
      </c>
      <c r="C234" s="245">
        <v>920</v>
      </c>
      <c r="D234" s="246" t="s">
        <v>139</v>
      </c>
      <c r="E234" s="247">
        <v>1321386000</v>
      </c>
      <c r="F234" s="281">
        <v>7</v>
      </c>
      <c r="G234" s="285">
        <v>228</v>
      </c>
    </row>
    <row r="235" spans="1:7" ht="45">
      <c r="A235" s="287" t="s">
        <v>431</v>
      </c>
      <c r="B235" s="287" t="s">
        <v>353</v>
      </c>
      <c r="C235" s="245">
        <v>75</v>
      </c>
      <c r="D235" s="246" t="s">
        <v>454</v>
      </c>
      <c r="E235" s="247">
        <v>9450000000</v>
      </c>
      <c r="F235" s="281">
        <v>7</v>
      </c>
      <c r="G235" s="285">
        <v>229</v>
      </c>
    </row>
    <row r="236" spans="1:7" ht="22.5">
      <c r="A236" s="287" t="s">
        <v>467</v>
      </c>
      <c r="B236" s="287" t="s">
        <v>338</v>
      </c>
      <c r="C236" s="245">
        <v>208</v>
      </c>
      <c r="D236" s="246" t="s">
        <v>468</v>
      </c>
      <c r="E236" s="247">
        <v>19540746877</v>
      </c>
      <c r="F236" s="281">
        <v>7</v>
      </c>
      <c r="G236" s="285">
        <v>230</v>
      </c>
    </row>
    <row r="237" spans="1:7" ht="36">
      <c r="A237" s="287" t="s">
        <v>463</v>
      </c>
      <c r="B237" s="287" t="s">
        <v>371</v>
      </c>
      <c r="C237" s="245">
        <v>378</v>
      </c>
      <c r="D237" s="246" t="s">
        <v>0</v>
      </c>
      <c r="E237" s="247">
        <v>22765506161</v>
      </c>
      <c r="F237" s="281">
        <v>7</v>
      </c>
      <c r="G237" s="285">
        <v>231</v>
      </c>
    </row>
    <row r="238" spans="1:7" ht="67.5">
      <c r="A238" s="287" t="s">
        <v>7</v>
      </c>
      <c r="B238" s="287" t="s">
        <v>358</v>
      </c>
      <c r="C238" s="245">
        <v>398</v>
      </c>
      <c r="D238" s="246" t="s">
        <v>8</v>
      </c>
      <c r="E238" s="247">
        <v>7863077259</v>
      </c>
      <c r="F238" s="281">
        <v>7</v>
      </c>
      <c r="G238" s="285">
        <v>232</v>
      </c>
    </row>
    <row r="239" spans="1:7" ht="33.75">
      <c r="A239" s="287" t="s">
        <v>15</v>
      </c>
      <c r="B239" s="287" t="s">
        <v>355</v>
      </c>
      <c r="C239" s="245">
        <v>418</v>
      </c>
      <c r="D239" s="246" t="s">
        <v>17</v>
      </c>
      <c r="E239" s="247">
        <v>23272476184</v>
      </c>
      <c r="F239" s="281">
        <v>7</v>
      </c>
      <c r="G239" s="285">
        <v>233</v>
      </c>
    </row>
    <row r="240" spans="1:7" ht="36">
      <c r="A240" s="287" t="s">
        <v>26</v>
      </c>
      <c r="B240" s="287" t="s">
        <v>380</v>
      </c>
      <c r="C240" s="245">
        <v>450</v>
      </c>
      <c r="D240" s="246" t="s">
        <v>27</v>
      </c>
      <c r="E240" s="247">
        <v>757468436</v>
      </c>
      <c r="F240" s="281">
        <v>7</v>
      </c>
      <c r="G240" s="285">
        <v>234</v>
      </c>
    </row>
    <row r="241" spans="1:7" ht="63">
      <c r="A241" s="287" t="s">
        <v>15</v>
      </c>
      <c r="B241" s="287" t="s">
        <v>355</v>
      </c>
      <c r="C241" s="245">
        <v>491</v>
      </c>
      <c r="D241" s="246" t="s">
        <v>35</v>
      </c>
      <c r="E241" s="247">
        <v>3704164350</v>
      </c>
      <c r="F241" s="281">
        <v>7</v>
      </c>
      <c r="G241" s="285">
        <v>235</v>
      </c>
    </row>
    <row r="242" spans="1:7" ht="36">
      <c r="A242" s="287" t="s">
        <v>467</v>
      </c>
      <c r="B242" s="287" t="s">
        <v>338</v>
      </c>
      <c r="C242" s="245">
        <v>691</v>
      </c>
      <c r="D242" s="246" t="s">
        <v>60</v>
      </c>
      <c r="E242" s="247">
        <v>32360744661</v>
      </c>
      <c r="F242" s="281">
        <v>7</v>
      </c>
      <c r="G242" s="285">
        <v>236</v>
      </c>
    </row>
    <row r="243" spans="1:7" ht="27">
      <c r="A243" s="287" t="s">
        <v>63</v>
      </c>
      <c r="B243" s="287" t="s">
        <v>382</v>
      </c>
      <c r="C243" s="245">
        <v>696</v>
      </c>
      <c r="D243" s="246" t="s">
        <v>68</v>
      </c>
      <c r="E243" s="247">
        <v>5769000000</v>
      </c>
      <c r="F243" s="281">
        <v>7</v>
      </c>
      <c r="G243" s="285">
        <v>237</v>
      </c>
    </row>
    <row r="244" spans="1:7" ht="63">
      <c r="A244" s="287" t="s">
        <v>481</v>
      </c>
      <c r="B244" s="287" t="s">
        <v>385</v>
      </c>
      <c r="C244" s="245">
        <v>726</v>
      </c>
      <c r="D244" s="246" t="s">
        <v>213</v>
      </c>
      <c r="E244" s="247">
        <v>653083153</v>
      </c>
      <c r="F244" s="281">
        <v>7</v>
      </c>
      <c r="G244" s="285">
        <v>238</v>
      </c>
    </row>
    <row r="245" spans="1:7" ht="45">
      <c r="A245" s="287" t="s">
        <v>18</v>
      </c>
      <c r="B245" s="287" t="s">
        <v>363</v>
      </c>
      <c r="C245" s="245">
        <v>752</v>
      </c>
      <c r="D245" s="246" t="s">
        <v>238</v>
      </c>
      <c r="E245" s="247">
        <v>9929941129</v>
      </c>
      <c r="F245" s="281">
        <v>7</v>
      </c>
      <c r="G245" s="285">
        <v>239</v>
      </c>
    </row>
    <row r="246" spans="1:7" ht="54">
      <c r="A246" s="287" t="s">
        <v>461</v>
      </c>
      <c r="B246" s="287" t="s">
        <v>352</v>
      </c>
      <c r="C246" s="245">
        <v>753</v>
      </c>
      <c r="D246" s="246" t="s">
        <v>239</v>
      </c>
      <c r="E246" s="247">
        <v>23280280270</v>
      </c>
      <c r="F246" s="281">
        <v>7</v>
      </c>
      <c r="G246" s="285">
        <v>240</v>
      </c>
    </row>
    <row r="247" spans="1:7" ht="81">
      <c r="A247" s="287" t="s">
        <v>481</v>
      </c>
      <c r="B247" s="287" t="s">
        <v>385</v>
      </c>
      <c r="C247" s="245">
        <v>798</v>
      </c>
      <c r="D247" s="246" t="s">
        <v>282</v>
      </c>
      <c r="E247" s="247">
        <v>749631276</v>
      </c>
      <c r="F247" s="281">
        <v>7</v>
      </c>
      <c r="G247" s="285">
        <v>241</v>
      </c>
    </row>
    <row r="248" spans="1:7" ht="45">
      <c r="A248" s="287" t="s">
        <v>15</v>
      </c>
      <c r="B248" s="287" t="s">
        <v>355</v>
      </c>
      <c r="C248" s="245">
        <v>808</v>
      </c>
      <c r="D248" s="246" t="s">
        <v>292</v>
      </c>
      <c r="E248" s="247">
        <v>15535292902</v>
      </c>
      <c r="F248" s="281">
        <v>7</v>
      </c>
      <c r="G248" s="285">
        <v>242</v>
      </c>
    </row>
    <row r="249" spans="1:7" ht="56.25">
      <c r="A249" s="287" t="s">
        <v>11</v>
      </c>
      <c r="B249" s="287" t="s">
        <v>383</v>
      </c>
      <c r="C249" s="245">
        <v>908</v>
      </c>
      <c r="D249" s="246" t="s">
        <v>132</v>
      </c>
      <c r="E249" s="247">
        <v>30630000000</v>
      </c>
      <c r="F249" s="281">
        <v>7</v>
      </c>
      <c r="G249" s="285">
        <v>243</v>
      </c>
    </row>
    <row r="250" spans="1:7" ht="72">
      <c r="A250" s="287" t="s">
        <v>431</v>
      </c>
      <c r="B250" s="287" t="s">
        <v>353</v>
      </c>
      <c r="C250" s="245">
        <v>51</v>
      </c>
      <c r="D250" s="246" t="s">
        <v>440</v>
      </c>
      <c r="E250" s="247">
        <v>156309847992</v>
      </c>
      <c r="F250" s="281">
        <v>7</v>
      </c>
      <c r="G250" s="285">
        <v>244</v>
      </c>
    </row>
    <row r="251" spans="1:7" ht="81">
      <c r="A251" s="287" t="s">
        <v>431</v>
      </c>
      <c r="B251" s="287" t="s">
        <v>353</v>
      </c>
      <c r="C251" s="245">
        <v>53</v>
      </c>
      <c r="D251" s="246" t="s">
        <v>442</v>
      </c>
      <c r="E251" s="247">
        <v>134218768316</v>
      </c>
      <c r="F251" s="281">
        <v>7</v>
      </c>
      <c r="G251" s="285">
        <v>245</v>
      </c>
    </row>
    <row r="252" spans="1:7" ht="45">
      <c r="A252" s="287" t="s">
        <v>431</v>
      </c>
      <c r="B252" s="287" t="s">
        <v>353</v>
      </c>
      <c r="C252" s="245">
        <v>69</v>
      </c>
      <c r="D252" s="246" t="s">
        <v>448</v>
      </c>
      <c r="E252" s="247">
        <v>5468654629</v>
      </c>
      <c r="F252" s="281">
        <v>7</v>
      </c>
      <c r="G252" s="285">
        <v>246</v>
      </c>
    </row>
    <row r="253" spans="1:7" ht="36">
      <c r="A253" s="287" t="s">
        <v>463</v>
      </c>
      <c r="B253" s="287" t="s">
        <v>371</v>
      </c>
      <c r="C253" s="245">
        <v>389</v>
      </c>
      <c r="D253" s="246" t="s">
        <v>6</v>
      </c>
      <c r="E253" s="247">
        <v>14001856782</v>
      </c>
      <c r="F253" s="281">
        <v>7</v>
      </c>
      <c r="G253" s="285">
        <v>247</v>
      </c>
    </row>
    <row r="254" spans="1:7" ht="56.25">
      <c r="A254" s="287" t="s">
        <v>471</v>
      </c>
      <c r="B254" s="287" t="s">
        <v>378</v>
      </c>
      <c r="C254" s="245">
        <v>582</v>
      </c>
      <c r="D254" s="246" t="s">
        <v>41</v>
      </c>
      <c r="E254" s="247">
        <v>19776780040</v>
      </c>
      <c r="F254" s="281">
        <v>7</v>
      </c>
      <c r="G254" s="285">
        <v>248</v>
      </c>
    </row>
    <row r="255" spans="1:7" ht="36">
      <c r="A255" s="287" t="s">
        <v>70</v>
      </c>
      <c r="B255" s="287" t="s">
        <v>381</v>
      </c>
      <c r="C255" s="245">
        <v>699</v>
      </c>
      <c r="D255" s="246" t="s">
        <v>72</v>
      </c>
      <c r="E255" s="247">
        <v>3737956000</v>
      </c>
      <c r="F255" s="281">
        <v>7</v>
      </c>
      <c r="G255" s="285">
        <v>249</v>
      </c>
    </row>
    <row r="256" spans="1:7" ht="33.75">
      <c r="A256" s="287" t="s">
        <v>70</v>
      </c>
      <c r="B256" s="287" t="s">
        <v>381</v>
      </c>
      <c r="C256" s="245">
        <v>701</v>
      </c>
      <c r="D256" s="246" t="s">
        <v>74</v>
      </c>
      <c r="E256" s="247">
        <v>4543069084</v>
      </c>
      <c r="F256" s="281">
        <v>7</v>
      </c>
      <c r="G256" s="285">
        <v>250</v>
      </c>
    </row>
    <row r="257" spans="1:7" ht="45">
      <c r="A257" s="287" t="s">
        <v>215</v>
      </c>
      <c r="B257" s="287" t="s">
        <v>359</v>
      </c>
      <c r="C257" s="245">
        <v>729</v>
      </c>
      <c r="D257" s="246" t="s">
        <v>216</v>
      </c>
      <c r="E257" s="247">
        <v>11979170000</v>
      </c>
      <c r="F257" s="281">
        <v>7</v>
      </c>
      <c r="G257" s="285">
        <v>251</v>
      </c>
    </row>
    <row r="258" spans="1:7" ht="45">
      <c r="A258" s="287" t="s">
        <v>461</v>
      </c>
      <c r="B258" s="287" t="s">
        <v>352</v>
      </c>
      <c r="C258" s="245">
        <v>759</v>
      </c>
      <c r="D258" s="246" t="s">
        <v>244</v>
      </c>
      <c r="E258" s="247">
        <v>33874978468</v>
      </c>
      <c r="F258" s="281">
        <v>7</v>
      </c>
      <c r="G258" s="285">
        <v>252</v>
      </c>
    </row>
    <row r="259" spans="1:7" ht="81">
      <c r="A259" s="287" t="s">
        <v>487</v>
      </c>
      <c r="B259" s="287" t="s">
        <v>356</v>
      </c>
      <c r="C259" s="245">
        <v>7253</v>
      </c>
      <c r="D259" s="246" t="s">
        <v>189</v>
      </c>
      <c r="E259" s="247">
        <v>34800371678</v>
      </c>
      <c r="F259" s="281">
        <v>7</v>
      </c>
      <c r="G259" s="285">
        <v>253</v>
      </c>
    </row>
    <row r="260" spans="1:7" ht="90">
      <c r="A260" s="287" t="s">
        <v>434</v>
      </c>
      <c r="B260" s="287" t="s">
        <v>354</v>
      </c>
      <c r="C260" s="245">
        <v>25</v>
      </c>
      <c r="D260" s="249" t="s">
        <v>435</v>
      </c>
      <c r="E260" s="250">
        <v>3537057600</v>
      </c>
      <c r="F260" s="281">
        <v>7</v>
      </c>
      <c r="G260" s="285">
        <v>254</v>
      </c>
    </row>
    <row r="261" spans="1:7" ht="108">
      <c r="A261" s="287" t="s">
        <v>457</v>
      </c>
      <c r="B261" s="287" t="s">
        <v>367</v>
      </c>
      <c r="C261" s="245">
        <v>817</v>
      </c>
      <c r="D261" s="246" t="s">
        <v>300</v>
      </c>
      <c r="E261" s="247">
        <v>6630775000</v>
      </c>
      <c r="F261" s="281">
        <v>7</v>
      </c>
      <c r="G261" s="285">
        <v>255</v>
      </c>
    </row>
    <row r="262" spans="1:7" ht="33.75">
      <c r="A262" s="287" t="s">
        <v>80</v>
      </c>
      <c r="B262" s="287" t="s">
        <v>361</v>
      </c>
      <c r="C262" s="245">
        <v>818</v>
      </c>
      <c r="D262" s="246" t="s">
        <v>301</v>
      </c>
      <c r="E262" s="247">
        <v>18365119917</v>
      </c>
      <c r="F262" s="281">
        <v>7</v>
      </c>
      <c r="G262" s="285">
        <v>256</v>
      </c>
    </row>
    <row r="263" spans="1:7" ht="63">
      <c r="A263" s="287" t="s">
        <v>29</v>
      </c>
      <c r="B263" s="287" t="s">
        <v>362</v>
      </c>
      <c r="C263" s="245">
        <v>7032</v>
      </c>
      <c r="D263" s="246" t="s">
        <v>181</v>
      </c>
      <c r="E263" s="247">
        <v>2007585520</v>
      </c>
      <c r="F263" s="281">
        <v>7</v>
      </c>
      <c r="G263" s="285">
        <v>257</v>
      </c>
    </row>
    <row r="264" spans="1:7" ht="54">
      <c r="A264" s="287" t="s">
        <v>18</v>
      </c>
      <c r="B264" s="287" t="s">
        <v>363</v>
      </c>
      <c r="C264" s="245">
        <v>688</v>
      </c>
      <c r="D264" s="246" t="s">
        <v>57</v>
      </c>
      <c r="E264" s="247">
        <v>6526700000</v>
      </c>
      <c r="F264" s="281">
        <v>7</v>
      </c>
      <c r="G264" s="285">
        <v>258</v>
      </c>
    </row>
    <row r="265" spans="1:7" ht="33.75">
      <c r="A265" s="287" t="s">
        <v>26</v>
      </c>
      <c r="B265" s="287" t="s">
        <v>380</v>
      </c>
      <c r="C265" s="245">
        <v>924</v>
      </c>
      <c r="D265" s="246"/>
      <c r="E265" s="247">
        <v>0</v>
      </c>
      <c r="F265" s="281">
        <v>7</v>
      </c>
      <c r="G265" s="285">
        <v>259</v>
      </c>
    </row>
    <row r="266" spans="1:7" ht="99">
      <c r="A266" s="287" t="s">
        <v>457</v>
      </c>
      <c r="B266" s="287" t="s">
        <v>367</v>
      </c>
      <c r="C266" s="245">
        <v>131</v>
      </c>
      <c r="D266" s="246" t="s">
        <v>458</v>
      </c>
      <c r="E266" s="247">
        <v>13260865215</v>
      </c>
      <c r="F266" s="281">
        <v>6</v>
      </c>
      <c r="G266" s="285">
        <v>260</v>
      </c>
    </row>
    <row r="267" spans="1:7" ht="56.25">
      <c r="A267" s="287" t="s">
        <v>469</v>
      </c>
      <c r="B267" s="287" t="s">
        <v>374</v>
      </c>
      <c r="C267" s="245">
        <v>720</v>
      </c>
      <c r="D267" s="246" t="s">
        <v>207</v>
      </c>
      <c r="E267" s="247">
        <v>5324400000</v>
      </c>
      <c r="F267" s="281">
        <v>6</v>
      </c>
      <c r="G267" s="285">
        <v>261</v>
      </c>
    </row>
    <row r="268" spans="1:7" ht="56.25">
      <c r="A268" s="287" t="s">
        <v>75</v>
      </c>
      <c r="B268" s="287" t="s">
        <v>375</v>
      </c>
      <c r="C268" s="245">
        <v>907</v>
      </c>
      <c r="D268" s="246" t="s">
        <v>437</v>
      </c>
      <c r="E268" s="247">
        <v>1811146803</v>
      </c>
      <c r="F268" s="281">
        <v>6</v>
      </c>
      <c r="G268" s="285">
        <v>262</v>
      </c>
    </row>
    <row r="269" spans="1:7" ht="54">
      <c r="A269" s="287" t="s">
        <v>26</v>
      </c>
      <c r="B269" s="287" t="s">
        <v>380</v>
      </c>
      <c r="C269" s="245">
        <v>518</v>
      </c>
      <c r="D269" s="246" t="s">
        <v>36</v>
      </c>
      <c r="E269" s="247">
        <v>2564142689</v>
      </c>
      <c r="F269" s="281">
        <v>6</v>
      </c>
      <c r="G269" s="285">
        <v>263</v>
      </c>
    </row>
    <row r="270" spans="1:7" ht="81">
      <c r="A270" s="287" t="s">
        <v>3</v>
      </c>
      <c r="B270" s="287" t="s">
        <v>360</v>
      </c>
      <c r="C270" s="245">
        <v>683</v>
      </c>
      <c r="D270" s="246" t="s">
        <v>53</v>
      </c>
      <c r="E270" s="247">
        <v>37297659327</v>
      </c>
      <c r="F270" s="281">
        <v>6</v>
      </c>
      <c r="G270" s="285">
        <v>264</v>
      </c>
    </row>
    <row r="271" spans="1:7" ht="36">
      <c r="A271" s="287" t="s">
        <v>3</v>
      </c>
      <c r="B271" s="287" t="s">
        <v>360</v>
      </c>
      <c r="C271" s="245">
        <v>684</v>
      </c>
      <c r="D271" s="246" t="s">
        <v>54</v>
      </c>
      <c r="E271" s="247">
        <v>13793565546</v>
      </c>
      <c r="F271" s="281">
        <v>6</v>
      </c>
      <c r="G271" s="285">
        <v>265</v>
      </c>
    </row>
    <row r="272" spans="1:7" ht="72">
      <c r="A272" s="287" t="s">
        <v>215</v>
      </c>
      <c r="B272" s="287" t="s">
        <v>359</v>
      </c>
      <c r="C272" s="245">
        <v>788</v>
      </c>
      <c r="D272" s="246" t="s">
        <v>272</v>
      </c>
      <c r="E272" s="247">
        <v>7254396000</v>
      </c>
      <c r="F272" s="281">
        <v>6</v>
      </c>
      <c r="G272" s="285">
        <v>266</v>
      </c>
    </row>
    <row r="273" spans="1:7" ht="54">
      <c r="A273" s="287" t="s">
        <v>479</v>
      </c>
      <c r="B273" s="287" t="s">
        <v>379</v>
      </c>
      <c r="C273" s="245">
        <v>824</v>
      </c>
      <c r="D273" s="246" t="s">
        <v>307</v>
      </c>
      <c r="E273" s="247">
        <v>5546000000</v>
      </c>
      <c r="F273" s="281">
        <v>6</v>
      </c>
      <c r="G273" s="285">
        <v>267</v>
      </c>
    </row>
    <row r="274" spans="1:7" ht="54">
      <c r="A274" s="287" t="s">
        <v>479</v>
      </c>
      <c r="B274" s="287" t="s">
        <v>379</v>
      </c>
      <c r="C274" s="245">
        <v>825</v>
      </c>
      <c r="D274" s="246" t="s">
        <v>308</v>
      </c>
      <c r="E274" s="247">
        <v>4035000000</v>
      </c>
      <c r="F274" s="281">
        <v>6</v>
      </c>
      <c r="G274" s="285">
        <v>268</v>
      </c>
    </row>
    <row r="275" spans="1:7" ht="72">
      <c r="A275" s="287" t="s">
        <v>457</v>
      </c>
      <c r="B275" s="287" t="s">
        <v>367</v>
      </c>
      <c r="C275" s="245">
        <v>826</v>
      </c>
      <c r="D275" s="246" t="s">
        <v>309</v>
      </c>
      <c r="E275" s="247">
        <v>17145098366</v>
      </c>
      <c r="F275" s="281">
        <v>6</v>
      </c>
      <c r="G275" s="285">
        <v>269</v>
      </c>
    </row>
    <row r="276" spans="1:7" ht="33.75">
      <c r="A276" s="287" t="s">
        <v>29</v>
      </c>
      <c r="B276" s="287" t="s">
        <v>362</v>
      </c>
      <c r="C276" s="245">
        <v>912</v>
      </c>
      <c r="D276" s="246" t="s">
        <v>135</v>
      </c>
      <c r="E276" s="247">
        <v>511000000</v>
      </c>
      <c r="F276" s="281">
        <v>6</v>
      </c>
      <c r="G276" s="285">
        <v>270</v>
      </c>
    </row>
    <row r="277" spans="1:7" ht="54">
      <c r="A277" s="287" t="s">
        <v>473</v>
      </c>
      <c r="B277" s="287" t="s">
        <v>349</v>
      </c>
      <c r="C277" s="245">
        <v>954</v>
      </c>
      <c r="D277" s="246" t="s">
        <v>161</v>
      </c>
      <c r="E277" s="247">
        <v>23731000000</v>
      </c>
      <c r="F277" s="281">
        <v>6</v>
      </c>
      <c r="G277" s="285">
        <v>271</v>
      </c>
    </row>
    <row r="278" spans="1:7" ht="72">
      <c r="A278" s="287" t="s">
        <v>473</v>
      </c>
      <c r="B278" s="287" t="s">
        <v>349</v>
      </c>
      <c r="C278" s="245">
        <v>955</v>
      </c>
      <c r="D278" s="246" t="s">
        <v>162</v>
      </c>
      <c r="E278" s="247">
        <v>2802000000</v>
      </c>
      <c r="F278" s="281">
        <v>6</v>
      </c>
      <c r="G278" s="285">
        <v>272</v>
      </c>
    </row>
    <row r="279" spans="1:7" ht="45">
      <c r="A279" s="287" t="s">
        <v>450</v>
      </c>
      <c r="B279" s="287" t="s">
        <v>343</v>
      </c>
      <c r="C279" s="245">
        <v>7225</v>
      </c>
      <c r="D279" s="246" t="s">
        <v>437</v>
      </c>
      <c r="E279" s="247">
        <v>12800068044</v>
      </c>
      <c r="F279" s="281">
        <v>6</v>
      </c>
      <c r="G279" s="285">
        <v>273</v>
      </c>
    </row>
    <row r="280" spans="1:7" ht="54">
      <c r="A280" s="287" t="s">
        <v>477</v>
      </c>
      <c r="B280" s="287" t="s">
        <v>368</v>
      </c>
      <c r="C280" s="245">
        <v>7377</v>
      </c>
      <c r="D280" s="246" t="s">
        <v>194</v>
      </c>
      <c r="E280" s="247">
        <v>8268754902</v>
      </c>
      <c r="F280" s="281">
        <v>6</v>
      </c>
      <c r="G280" s="285">
        <v>274</v>
      </c>
    </row>
    <row r="281" spans="1:7" ht="12.75">
      <c r="A281" s="287" t="s">
        <v>422</v>
      </c>
      <c r="B281" s="287" t="s">
        <v>341</v>
      </c>
      <c r="C281" s="245">
        <v>11</v>
      </c>
      <c r="D281" s="245" t="s">
        <v>428</v>
      </c>
      <c r="E281" s="252">
        <v>1735411800</v>
      </c>
      <c r="F281" s="281">
        <v>6</v>
      </c>
      <c r="G281" s="285">
        <v>275</v>
      </c>
    </row>
    <row r="282" spans="1:7" ht="33.75">
      <c r="A282" s="287" t="s">
        <v>429</v>
      </c>
      <c r="B282" s="287" t="s">
        <v>365</v>
      </c>
      <c r="C282" s="245">
        <v>14</v>
      </c>
      <c r="D282" s="249" t="s">
        <v>430</v>
      </c>
      <c r="E282" s="250">
        <v>6735348542</v>
      </c>
      <c r="F282" s="281">
        <v>6</v>
      </c>
      <c r="G282" s="285">
        <v>276</v>
      </c>
    </row>
    <row r="283" spans="1:7" ht="33.75">
      <c r="A283" s="287" t="s">
        <v>434</v>
      </c>
      <c r="B283" s="287" t="s">
        <v>354</v>
      </c>
      <c r="C283" s="245">
        <v>34</v>
      </c>
      <c r="D283" s="246" t="s">
        <v>437</v>
      </c>
      <c r="E283" s="247">
        <v>4619047877</v>
      </c>
      <c r="F283" s="281">
        <v>6</v>
      </c>
      <c r="G283" s="285">
        <v>277</v>
      </c>
    </row>
    <row r="284" spans="1:7" ht="63">
      <c r="A284" s="287" t="s">
        <v>459</v>
      </c>
      <c r="B284" s="287" t="s">
        <v>386</v>
      </c>
      <c r="C284" s="245">
        <v>143</v>
      </c>
      <c r="D284" s="246" t="s">
        <v>460</v>
      </c>
      <c r="E284" s="247">
        <v>6850039128</v>
      </c>
      <c r="F284" s="281">
        <v>6</v>
      </c>
      <c r="G284" s="285">
        <v>278</v>
      </c>
    </row>
    <row r="285" spans="1:7" ht="33.75">
      <c r="A285" s="287" t="s">
        <v>463</v>
      </c>
      <c r="B285" s="287" t="s">
        <v>371</v>
      </c>
      <c r="C285" s="245">
        <v>188</v>
      </c>
      <c r="D285" s="246" t="s">
        <v>464</v>
      </c>
      <c r="E285" s="247">
        <v>24365906798</v>
      </c>
      <c r="F285" s="281">
        <v>6</v>
      </c>
      <c r="G285" s="285">
        <v>279</v>
      </c>
    </row>
    <row r="286" spans="1:7" ht="56.25">
      <c r="A286" s="287" t="s">
        <v>469</v>
      </c>
      <c r="B286" s="287" t="s">
        <v>374</v>
      </c>
      <c r="C286" s="245">
        <v>209</v>
      </c>
      <c r="D286" s="246" t="s">
        <v>470</v>
      </c>
      <c r="E286" s="247">
        <v>7437349584</v>
      </c>
      <c r="F286" s="281">
        <v>6</v>
      </c>
      <c r="G286" s="285">
        <v>280</v>
      </c>
    </row>
    <row r="287" spans="1:7" ht="45">
      <c r="A287" s="287" t="s">
        <v>459</v>
      </c>
      <c r="B287" s="287" t="s">
        <v>386</v>
      </c>
      <c r="C287" s="245">
        <v>353</v>
      </c>
      <c r="D287" s="246" t="s">
        <v>490</v>
      </c>
      <c r="E287" s="247">
        <v>7593034888</v>
      </c>
      <c r="F287" s="281">
        <v>6</v>
      </c>
      <c r="G287" s="285">
        <v>281</v>
      </c>
    </row>
    <row r="288" spans="1:7" ht="33.75">
      <c r="A288" s="287" t="s">
        <v>463</v>
      </c>
      <c r="B288" s="287" t="s">
        <v>371</v>
      </c>
      <c r="C288" s="245">
        <v>388</v>
      </c>
      <c r="D288" s="246" t="s">
        <v>5</v>
      </c>
      <c r="E288" s="247">
        <v>301269020</v>
      </c>
      <c r="F288" s="281">
        <v>6</v>
      </c>
      <c r="G288" s="285">
        <v>282</v>
      </c>
    </row>
    <row r="289" spans="1:7" ht="45">
      <c r="A289" s="287" t="s">
        <v>18</v>
      </c>
      <c r="B289" s="287" t="s">
        <v>363</v>
      </c>
      <c r="C289" s="245">
        <v>429</v>
      </c>
      <c r="D289" s="246" t="s">
        <v>437</v>
      </c>
      <c r="E289" s="247">
        <v>15544799512</v>
      </c>
      <c r="F289" s="281">
        <v>6</v>
      </c>
      <c r="G289" s="285">
        <v>283</v>
      </c>
    </row>
    <row r="290" spans="1:7" ht="33.75">
      <c r="A290" s="287" t="s">
        <v>29</v>
      </c>
      <c r="B290" s="287" t="s">
        <v>362</v>
      </c>
      <c r="C290" s="245">
        <v>475</v>
      </c>
      <c r="D290" s="246" t="s">
        <v>437</v>
      </c>
      <c r="E290" s="247">
        <v>386699500</v>
      </c>
      <c r="F290" s="281">
        <v>6</v>
      </c>
      <c r="G290" s="285">
        <v>284</v>
      </c>
    </row>
    <row r="291" spans="1:7" ht="27">
      <c r="A291" s="287" t="s">
        <v>477</v>
      </c>
      <c r="B291" s="287" t="s">
        <v>368</v>
      </c>
      <c r="C291" s="245">
        <v>483</v>
      </c>
      <c r="D291" s="246" t="s">
        <v>31</v>
      </c>
      <c r="E291" s="247">
        <v>10085000000</v>
      </c>
      <c r="F291" s="281">
        <v>6</v>
      </c>
      <c r="G291" s="285">
        <v>285</v>
      </c>
    </row>
    <row r="292" spans="1:7" ht="56.25">
      <c r="A292" s="287" t="s">
        <v>471</v>
      </c>
      <c r="B292" s="287" t="s">
        <v>378</v>
      </c>
      <c r="C292" s="245">
        <v>581</v>
      </c>
      <c r="D292" s="246" t="s">
        <v>40</v>
      </c>
      <c r="E292" s="247">
        <v>12022474000</v>
      </c>
      <c r="F292" s="281">
        <v>6</v>
      </c>
      <c r="G292" s="285">
        <v>286</v>
      </c>
    </row>
    <row r="293" spans="1:7" ht="22.5">
      <c r="A293" s="287" t="s">
        <v>13</v>
      </c>
      <c r="B293" s="287" t="s">
        <v>373</v>
      </c>
      <c r="C293" s="245">
        <v>611</v>
      </c>
      <c r="D293" s="246" t="s">
        <v>437</v>
      </c>
      <c r="E293" s="247">
        <v>14662328904</v>
      </c>
      <c r="F293" s="281">
        <v>6</v>
      </c>
      <c r="G293" s="285">
        <v>287</v>
      </c>
    </row>
    <row r="294" spans="1:7" ht="63">
      <c r="A294" s="287" t="s">
        <v>477</v>
      </c>
      <c r="B294" s="287" t="s">
        <v>368</v>
      </c>
      <c r="C294" s="245">
        <v>655</v>
      </c>
      <c r="D294" s="246" t="s">
        <v>49</v>
      </c>
      <c r="E294" s="247">
        <v>3600000000</v>
      </c>
      <c r="F294" s="281">
        <v>6</v>
      </c>
      <c r="G294" s="285">
        <v>288</v>
      </c>
    </row>
    <row r="295" spans="1:7" ht="81">
      <c r="A295" s="287" t="s">
        <v>477</v>
      </c>
      <c r="B295" s="287" t="s">
        <v>368</v>
      </c>
      <c r="C295" s="245">
        <v>687</v>
      </c>
      <c r="D295" s="246" t="s">
        <v>56</v>
      </c>
      <c r="E295" s="247">
        <v>1677417552</v>
      </c>
      <c r="F295" s="281">
        <v>6</v>
      </c>
      <c r="G295" s="285">
        <v>289</v>
      </c>
    </row>
    <row r="296" spans="1:7" ht="45">
      <c r="A296" s="287" t="s">
        <v>85</v>
      </c>
      <c r="B296" s="287" t="s">
        <v>347</v>
      </c>
      <c r="C296" s="245">
        <v>711</v>
      </c>
      <c r="D296" s="246" t="s">
        <v>86</v>
      </c>
      <c r="E296" s="247">
        <v>495669000</v>
      </c>
      <c r="F296" s="281">
        <v>6</v>
      </c>
      <c r="G296" s="285">
        <v>290</v>
      </c>
    </row>
    <row r="297" spans="1:7" ht="54">
      <c r="A297" s="287" t="s">
        <v>87</v>
      </c>
      <c r="B297" s="287" t="s">
        <v>369</v>
      </c>
      <c r="C297" s="245">
        <v>712</v>
      </c>
      <c r="D297" s="246" t="s">
        <v>427</v>
      </c>
      <c r="E297" s="253">
        <v>4279366485</v>
      </c>
      <c r="F297" s="281">
        <v>6</v>
      </c>
      <c r="G297" s="285">
        <v>291</v>
      </c>
    </row>
    <row r="298" spans="1:7" ht="36">
      <c r="A298" s="287" t="s">
        <v>22</v>
      </c>
      <c r="B298" s="287" t="s">
        <v>370</v>
      </c>
      <c r="C298" s="245">
        <v>733</v>
      </c>
      <c r="D298" s="246" t="s">
        <v>220</v>
      </c>
      <c r="E298" s="247">
        <v>997035965</v>
      </c>
      <c r="F298" s="281">
        <v>6</v>
      </c>
      <c r="G298" s="285">
        <v>292</v>
      </c>
    </row>
    <row r="299" spans="1:7" ht="45">
      <c r="A299" s="287" t="s">
        <v>257</v>
      </c>
      <c r="B299" s="287" t="s">
        <v>366</v>
      </c>
      <c r="C299" s="245">
        <v>777</v>
      </c>
      <c r="D299" s="246" t="s">
        <v>263</v>
      </c>
      <c r="E299" s="247">
        <v>4000000</v>
      </c>
      <c r="F299" s="281">
        <v>6</v>
      </c>
      <c r="G299" s="285">
        <v>293</v>
      </c>
    </row>
    <row r="300" spans="1:7" ht="45">
      <c r="A300" s="287" t="s">
        <v>257</v>
      </c>
      <c r="B300" s="287" t="s">
        <v>366</v>
      </c>
      <c r="C300" s="245">
        <v>784</v>
      </c>
      <c r="D300" s="246" t="s">
        <v>268</v>
      </c>
      <c r="E300" s="247">
        <v>4512100000</v>
      </c>
      <c r="F300" s="281">
        <v>6</v>
      </c>
      <c r="G300" s="285">
        <v>294</v>
      </c>
    </row>
    <row r="301" spans="1:7" ht="33.75">
      <c r="A301" s="287" t="s">
        <v>80</v>
      </c>
      <c r="B301" s="287" t="s">
        <v>361</v>
      </c>
      <c r="C301" s="245">
        <v>862</v>
      </c>
      <c r="D301" s="246" t="s">
        <v>332</v>
      </c>
      <c r="E301" s="247">
        <v>500000000</v>
      </c>
      <c r="F301" s="281">
        <v>6</v>
      </c>
      <c r="G301" s="285">
        <v>295</v>
      </c>
    </row>
    <row r="302" spans="1:7" ht="33.75">
      <c r="A302" s="287" t="s">
        <v>463</v>
      </c>
      <c r="B302" s="287" t="s">
        <v>371</v>
      </c>
      <c r="C302" s="245">
        <v>4150</v>
      </c>
      <c r="D302" s="246" t="s">
        <v>177</v>
      </c>
      <c r="E302" s="247">
        <v>23220750000</v>
      </c>
      <c r="F302" s="281">
        <v>6</v>
      </c>
      <c r="G302" s="285">
        <v>296</v>
      </c>
    </row>
    <row r="303" spans="1:7" ht="72">
      <c r="A303" s="287" t="s">
        <v>477</v>
      </c>
      <c r="B303" s="287" t="s">
        <v>368</v>
      </c>
      <c r="C303" s="245">
        <v>6036</v>
      </c>
      <c r="D303" s="246" t="s">
        <v>179</v>
      </c>
      <c r="E303" s="247">
        <v>8449868732</v>
      </c>
      <c r="F303" s="281">
        <v>6</v>
      </c>
      <c r="G303" s="285">
        <v>297</v>
      </c>
    </row>
    <row r="304" spans="1:7" ht="45">
      <c r="A304" s="287" t="s">
        <v>215</v>
      </c>
      <c r="B304" s="287" t="s">
        <v>359</v>
      </c>
      <c r="C304" s="245">
        <v>7240</v>
      </c>
      <c r="D304" s="246" t="s">
        <v>186</v>
      </c>
      <c r="E304" s="247">
        <v>10969269037</v>
      </c>
      <c r="F304" s="281">
        <v>6</v>
      </c>
      <c r="G304" s="285">
        <v>298</v>
      </c>
    </row>
    <row r="305" spans="1:7" ht="36">
      <c r="A305" s="287" t="s">
        <v>477</v>
      </c>
      <c r="B305" s="287" t="s">
        <v>368</v>
      </c>
      <c r="C305" s="245">
        <v>7379</v>
      </c>
      <c r="D305" s="246" t="s">
        <v>195</v>
      </c>
      <c r="E305" s="247">
        <v>12859000000</v>
      </c>
      <c r="F305" s="281">
        <v>6</v>
      </c>
      <c r="G305" s="285">
        <v>299</v>
      </c>
    </row>
    <row r="306" spans="1:7" ht="67.5">
      <c r="A306" s="287" t="s">
        <v>461</v>
      </c>
      <c r="B306" s="287" t="s">
        <v>352</v>
      </c>
      <c r="C306" s="245">
        <v>168</v>
      </c>
      <c r="D306" s="245" t="s">
        <v>462</v>
      </c>
      <c r="E306" s="252">
        <v>0</v>
      </c>
      <c r="F306" s="281">
        <v>6</v>
      </c>
      <c r="G306" s="285">
        <v>300</v>
      </c>
    </row>
    <row r="307" spans="1:7" ht="56.25">
      <c r="A307" s="287" t="s">
        <v>471</v>
      </c>
      <c r="B307" s="287" t="s">
        <v>378</v>
      </c>
      <c r="C307" s="245">
        <v>226</v>
      </c>
      <c r="D307" s="246" t="s">
        <v>472</v>
      </c>
      <c r="E307" s="247">
        <v>4229314162</v>
      </c>
      <c r="F307" s="281">
        <v>6</v>
      </c>
      <c r="G307" s="285">
        <v>301</v>
      </c>
    </row>
    <row r="308" spans="1:7" ht="45">
      <c r="A308" s="287" t="s">
        <v>477</v>
      </c>
      <c r="B308" s="287" t="s">
        <v>368</v>
      </c>
      <c r="C308" s="245">
        <v>484</v>
      </c>
      <c r="D308" s="246" t="s">
        <v>32</v>
      </c>
      <c r="E308" s="247">
        <v>2417629000</v>
      </c>
      <c r="F308" s="281">
        <v>6</v>
      </c>
      <c r="G308" s="285">
        <v>302</v>
      </c>
    </row>
    <row r="309" spans="1:7" ht="45">
      <c r="A309" s="287" t="s">
        <v>18</v>
      </c>
      <c r="B309" s="287" t="s">
        <v>363</v>
      </c>
      <c r="C309" s="245">
        <v>690</v>
      </c>
      <c r="D309" s="246" t="s">
        <v>59</v>
      </c>
      <c r="E309" s="247">
        <v>12991646331</v>
      </c>
      <c r="F309" s="281">
        <v>6</v>
      </c>
      <c r="G309" s="285">
        <v>303</v>
      </c>
    </row>
    <row r="310" spans="1:7" ht="22.5">
      <c r="A310" s="287" t="s">
        <v>63</v>
      </c>
      <c r="B310" s="287" t="s">
        <v>382</v>
      </c>
      <c r="C310" s="245">
        <v>697</v>
      </c>
      <c r="D310" s="246" t="s">
        <v>69</v>
      </c>
      <c r="E310" s="247">
        <v>3984200000</v>
      </c>
      <c r="F310" s="281">
        <v>6</v>
      </c>
      <c r="G310" s="285">
        <v>304</v>
      </c>
    </row>
    <row r="311" spans="1:7" ht="54">
      <c r="A311" s="287" t="s">
        <v>61</v>
      </c>
      <c r="B311" s="287" t="s">
        <v>350</v>
      </c>
      <c r="C311" s="245">
        <v>744</v>
      </c>
      <c r="D311" s="246" t="s">
        <v>231</v>
      </c>
      <c r="E311" s="247">
        <v>1107698933</v>
      </c>
      <c r="F311" s="281">
        <v>6</v>
      </c>
      <c r="G311" s="285">
        <v>305</v>
      </c>
    </row>
    <row r="312" spans="1:7" ht="22.5">
      <c r="A312" s="287" t="s">
        <v>254</v>
      </c>
      <c r="B312" s="287" t="s">
        <v>344</v>
      </c>
      <c r="C312" s="245">
        <v>770</v>
      </c>
      <c r="D312" s="246" t="s">
        <v>255</v>
      </c>
      <c r="E312" s="247">
        <v>2920000000</v>
      </c>
      <c r="F312" s="281">
        <v>6</v>
      </c>
      <c r="G312" s="285">
        <v>306</v>
      </c>
    </row>
    <row r="313" spans="1:7" ht="72">
      <c r="A313" s="287" t="s">
        <v>215</v>
      </c>
      <c r="B313" s="287" t="s">
        <v>359</v>
      </c>
      <c r="C313" s="245">
        <v>785</v>
      </c>
      <c r="D313" s="246" t="s">
        <v>269</v>
      </c>
      <c r="E313" s="247">
        <v>15302530000</v>
      </c>
      <c r="F313" s="281">
        <v>6</v>
      </c>
      <c r="G313" s="285">
        <v>307</v>
      </c>
    </row>
    <row r="314" spans="1:7" ht="56.25">
      <c r="A314" s="287" t="s">
        <v>469</v>
      </c>
      <c r="B314" s="287" t="s">
        <v>374</v>
      </c>
      <c r="C314" s="245">
        <v>786</v>
      </c>
      <c r="D314" s="246" t="s">
        <v>270</v>
      </c>
      <c r="E314" s="247">
        <v>4437085878</v>
      </c>
      <c r="F314" s="281">
        <v>6</v>
      </c>
      <c r="G314" s="285">
        <v>308</v>
      </c>
    </row>
    <row r="315" spans="1:7" ht="56.25">
      <c r="A315" s="287" t="s">
        <v>469</v>
      </c>
      <c r="B315" s="287" t="s">
        <v>374</v>
      </c>
      <c r="C315" s="245">
        <v>791</v>
      </c>
      <c r="D315" s="246" t="s">
        <v>275</v>
      </c>
      <c r="E315" s="247">
        <v>16463729470</v>
      </c>
      <c r="F315" s="281">
        <v>6</v>
      </c>
      <c r="G315" s="285">
        <v>309</v>
      </c>
    </row>
    <row r="316" spans="1:7" ht="33.75">
      <c r="A316" s="287" t="s">
        <v>80</v>
      </c>
      <c r="B316" s="287" t="s">
        <v>361</v>
      </c>
      <c r="C316" s="245">
        <v>841</v>
      </c>
      <c r="D316" s="246" t="s">
        <v>323</v>
      </c>
      <c r="E316" s="247">
        <v>20000000</v>
      </c>
      <c r="F316" s="281">
        <v>6</v>
      </c>
      <c r="G316" s="285">
        <v>310</v>
      </c>
    </row>
    <row r="317" spans="1:7" ht="90">
      <c r="A317" s="287" t="s">
        <v>487</v>
      </c>
      <c r="B317" s="287" t="s">
        <v>356</v>
      </c>
      <c r="C317" s="245">
        <v>967</v>
      </c>
      <c r="D317" s="246" t="s">
        <v>171</v>
      </c>
      <c r="E317" s="247">
        <v>39573981000</v>
      </c>
      <c r="F317" s="281">
        <v>6</v>
      </c>
      <c r="G317" s="285">
        <v>311</v>
      </c>
    </row>
    <row r="318" spans="1:7" ht="45">
      <c r="A318" s="287" t="s">
        <v>479</v>
      </c>
      <c r="B318" s="287" t="s">
        <v>379</v>
      </c>
      <c r="C318" s="245">
        <v>601</v>
      </c>
      <c r="D318" s="246" t="s">
        <v>45</v>
      </c>
      <c r="E318" s="247">
        <v>0</v>
      </c>
      <c r="F318" s="281">
        <v>6</v>
      </c>
      <c r="G318" s="285">
        <v>312</v>
      </c>
    </row>
    <row r="319" spans="1:7" ht="54">
      <c r="A319" s="287" t="s">
        <v>479</v>
      </c>
      <c r="B319" s="287" t="s">
        <v>379</v>
      </c>
      <c r="C319" s="245">
        <v>831</v>
      </c>
      <c r="D319" s="246" t="s">
        <v>314</v>
      </c>
      <c r="E319" s="247">
        <v>16036697000</v>
      </c>
      <c r="F319" s="281">
        <v>6</v>
      </c>
      <c r="G319" s="285">
        <v>313</v>
      </c>
    </row>
    <row r="320" spans="1:7" ht="99">
      <c r="A320" s="287" t="s">
        <v>479</v>
      </c>
      <c r="B320" s="287" t="s">
        <v>379</v>
      </c>
      <c r="C320" s="245">
        <v>838</v>
      </c>
      <c r="D320" s="246" t="s">
        <v>321</v>
      </c>
      <c r="E320" s="247">
        <v>20901000000</v>
      </c>
      <c r="F320" s="281">
        <v>6</v>
      </c>
      <c r="G320" s="285">
        <v>314</v>
      </c>
    </row>
    <row r="321" spans="1:7" ht="63">
      <c r="A321" s="287" t="s">
        <v>469</v>
      </c>
      <c r="B321" s="287" t="s">
        <v>374</v>
      </c>
      <c r="C321" s="245">
        <v>926</v>
      </c>
      <c r="D321" s="246" t="s">
        <v>141</v>
      </c>
      <c r="E321" s="247">
        <v>13316290000</v>
      </c>
      <c r="F321" s="281">
        <v>6</v>
      </c>
      <c r="G321" s="285">
        <v>315</v>
      </c>
    </row>
    <row r="322" spans="1:7" ht="33.75">
      <c r="A322" s="287" t="s">
        <v>26</v>
      </c>
      <c r="B322" s="287" t="s">
        <v>380</v>
      </c>
      <c r="C322" s="245">
        <v>952</v>
      </c>
      <c r="D322" s="246" t="s">
        <v>159</v>
      </c>
      <c r="E322" s="247">
        <v>120000000</v>
      </c>
      <c r="F322" s="281">
        <v>6</v>
      </c>
      <c r="G322" s="285">
        <v>316</v>
      </c>
    </row>
    <row r="323" spans="1:7" ht="36">
      <c r="A323" s="287" t="s">
        <v>481</v>
      </c>
      <c r="B323" s="287" t="s">
        <v>385</v>
      </c>
      <c r="C323" s="245">
        <v>304</v>
      </c>
      <c r="D323" s="246" t="s">
        <v>482</v>
      </c>
      <c r="E323" s="247">
        <v>3489500000</v>
      </c>
      <c r="F323" s="281">
        <v>6</v>
      </c>
      <c r="G323" s="285">
        <v>317</v>
      </c>
    </row>
    <row r="324" spans="1:7" ht="36">
      <c r="A324" s="287" t="s">
        <v>3</v>
      </c>
      <c r="B324" s="287" t="s">
        <v>360</v>
      </c>
      <c r="C324" s="245">
        <v>383</v>
      </c>
      <c r="D324" s="246" t="s">
        <v>4</v>
      </c>
      <c r="E324" s="247">
        <v>97223726981</v>
      </c>
      <c r="F324" s="281">
        <v>5</v>
      </c>
      <c r="G324" s="285">
        <v>318</v>
      </c>
    </row>
    <row r="325" spans="1:7" ht="54">
      <c r="A325" s="287" t="s">
        <v>477</v>
      </c>
      <c r="B325" s="287" t="s">
        <v>368</v>
      </c>
      <c r="C325" s="245">
        <v>745</v>
      </c>
      <c r="D325" s="246" t="s">
        <v>232</v>
      </c>
      <c r="E325" s="247">
        <v>7902882448</v>
      </c>
      <c r="F325" s="281">
        <v>5</v>
      </c>
      <c r="G325" s="285">
        <v>319</v>
      </c>
    </row>
    <row r="326" spans="1:7" ht="135">
      <c r="A326" s="287" t="s">
        <v>479</v>
      </c>
      <c r="B326" s="287" t="s">
        <v>379</v>
      </c>
      <c r="C326" s="245">
        <v>832</v>
      </c>
      <c r="D326" s="246" t="s">
        <v>315</v>
      </c>
      <c r="E326" s="247">
        <v>8289900000</v>
      </c>
      <c r="F326" s="281">
        <v>5</v>
      </c>
      <c r="G326" s="285">
        <v>320</v>
      </c>
    </row>
    <row r="327" spans="1:7" ht="36">
      <c r="A327" s="287" t="s">
        <v>479</v>
      </c>
      <c r="B327" s="287" t="s">
        <v>379</v>
      </c>
      <c r="C327" s="245">
        <v>836</v>
      </c>
      <c r="D327" s="246" t="s">
        <v>319</v>
      </c>
      <c r="E327" s="247">
        <v>2461120000</v>
      </c>
      <c r="F327" s="281">
        <v>5</v>
      </c>
      <c r="G327" s="285">
        <v>321</v>
      </c>
    </row>
    <row r="328" spans="1:7" ht="81">
      <c r="A328" s="287" t="s">
        <v>479</v>
      </c>
      <c r="B328" s="287" t="s">
        <v>379</v>
      </c>
      <c r="C328" s="245">
        <v>837</v>
      </c>
      <c r="D328" s="246" t="s">
        <v>320</v>
      </c>
      <c r="E328" s="247">
        <v>7449800000</v>
      </c>
      <c r="F328" s="281">
        <v>5</v>
      </c>
      <c r="G328" s="285">
        <v>322</v>
      </c>
    </row>
    <row r="329" spans="1:7" ht="54">
      <c r="A329" s="287" t="s">
        <v>459</v>
      </c>
      <c r="B329" s="287" t="s">
        <v>386</v>
      </c>
      <c r="C329" s="245">
        <v>364</v>
      </c>
      <c r="D329" s="246" t="s">
        <v>492</v>
      </c>
      <c r="E329" s="247">
        <v>292000000</v>
      </c>
      <c r="F329" s="281">
        <v>5</v>
      </c>
      <c r="G329" s="285">
        <v>323</v>
      </c>
    </row>
    <row r="330" spans="1:7" ht="54">
      <c r="A330" s="287" t="s">
        <v>18</v>
      </c>
      <c r="B330" s="287" t="s">
        <v>363</v>
      </c>
      <c r="C330" s="245">
        <v>775</v>
      </c>
      <c r="D330" s="246" t="s">
        <v>261</v>
      </c>
      <c r="E330" s="247">
        <v>9941000000</v>
      </c>
      <c r="F330" s="281">
        <v>5</v>
      </c>
      <c r="G330" s="285">
        <v>324</v>
      </c>
    </row>
    <row r="331" spans="1:7" ht="81">
      <c r="A331" s="287" t="s">
        <v>479</v>
      </c>
      <c r="B331" s="287" t="s">
        <v>379</v>
      </c>
      <c r="C331" s="245">
        <v>833</v>
      </c>
      <c r="D331" s="246" t="s">
        <v>316</v>
      </c>
      <c r="E331" s="247">
        <v>4655431000</v>
      </c>
      <c r="F331" s="281">
        <v>5</v>
      </c>
      <c r="G331" s="285">
        <v>325</v>
      </c>
    </row>
    <row r="332" spans="1:7" ht="36">
      <c r="A332" s="287" t="s">
        <v>487</v>
      </c>
      <c r="B332" s="287" t="s">
        <v>356</v>
      </c>
      <c r="C332" s="245">
        <v>965</v>
      </c>
      <c r="D332" s="246" t="s">
        <v>169</v>
      </c>
      <c r="E332" s="247">
        <v>2294842000</v>
      </c>
      <c r="F332" s="281">
        <v>5</v>
      </c>
      <c r="G332" s="285">
        <v>326</v>
      </c>
    </row>
    <row r="333" spans="1:7" ht="45">
      <c r="A333" s="287" t="s">
        <v>257</v>
      </c>
      <c r="B333" s="287" t="s">
        <v>366</v>
      </c>
      <c r="C333" s="245">
        <v>944</v>
      </c>
      <c r="D333" s="246" t="s">
        <v>153</v>
      </c>
      <c r="E333" s="247">
        <v>340000000</v>
      </c>
      <c r="F333" s="281">
        <v>5</v>
      </c>
      <c r="G333" s="285">
        <v>327</v>
      </c>
    </row>
    <row r="334" spans="1:7" ht="33.75">
      <c r="A334" s="287" t="s">
        <v>485</v>
      </c>
      <c r="B334" s="287" t="s">
        <v>364</v>
      </c>
      <c r="C334" s="245">
        <v>446</v>
      </c>
      <c r="D334" s="246" t="s">
        <v>25</v>
      </c>
      <c r="E334" s="247">
        <v>3786945000</v>
      </c>
      <c r="F334" s="281">
        <v>4</v>
      </c>
      <c r="G334" s="285">
        <v>328</v>
      </c>
    </row>
    <row r="335" spans="1:7" ht="36">
      <c r="A335" s="287" t="s">
        <v>63</v>
      </c>
      <c r="B335" s="287" t="s">
        <v>382</v>
      </c>
      <c r="C335" s="245">
        <v>695</v>
      </c>
      <c r="D335" s="246" t="s">
        <v>67</v>
      </c>
      <c r="E335" s="247">
        <v>5766000000</v>
      </c>
      <c r="F335" s="281">
        <v>4</v>
      </c>
      <c r="G335" s="285">
        <v>329</v>
      </c>
    </row>
    <row r="336" spans="1:7" ht="90">
      <c r="A336" s="287" t="s">
        <v>479</v>
      </c>
      <c r="B336" s="287" t="s">
        <v>379</v>
      </c>
      <c r="C336" s="245">
        <v>827</v>
      </c>
      <c r="D336" s="246" t="s">
        <v>310</v>
      </c>
      <c r="E336" s="247">
        <v>2457000000</v>
      </c>
      <c r="F336" s="281">
        <v>4</v>
      </c>
      <c r="G336" s="285">
        <v>330</v>
      </c>
    </row>
    <row r="337" spans="1:7" ht="99">
      <c r="A337" s="287" t="s">
        <v>479</v>
      </c>
      <c r="B337" s="287" t="s">
        <v>379</v>
      </c>
      <c r="C337" s="245">
        <v>828</v>
      </c>
      <c r="D337" s="246" t="s">
        <v>311</v>
      </c>
      <c r="E337" s="247">
        <v>2832192000</v>
      </c>
      <c r="F337" s="281">
        <v>4</v>
      </c>
      <c r="G337" s="285">
        <v>331</v>
      </c>
    </row>
    <row r="338" spans="1:7" ht="45">
      <c r="A338" s="287" t="s">
        <v>61</v>
      </c>
      <c r="B338" s="287" t="s">
        <v>350</v>
      </c>
      <c r="C338" s="245">
        <v>939</v>
      </c>
      <c r="D338" s="246" t="s">
        <v>149</v>
      </c>
      <c r="E338" s="247">
        <v>160000000</v>
      </c>
      <c r="F338" s="281">
        <v>4</v>
      </c>
      <c r="G338" s="285">
        <v>332</v>
      </c>
    </row>
    <row r="339" spans="1:7" ht="33.75">
      <c r="A339" s="287" t="s">
        <v>434</v>
      </c>
      <c r="B339" s="287" t="s">
        <v>354</v>
      </c>
      <c r="C339" s="245">
        <v>45</v>
      </c>
      <c r="D339" s="254" t="s">
        <v>438</v>
      </c>
      <c r="E339" s="255">
        <v>5694719166.49</v>
      </c>
      <c r="F339" s="281">
        <v>4</v>
      </c>
      <c r="G339" s="285">
        <v>333</v>
      </c>
    </row>
    <row r="340" spans="1:7" ht="63">
      <c r="A340" s="287" t="s">
        <v>481</v>
      </c>
      <c r="B340" s="287" t="s">
        <v>385</v>
      </c>
      <c r="C340" s="245">
        <v>377</v>
      </c>
      <c r="D340" s="246" t="s">
        <v>493</v>
      </c>
      <c r="E340" s="247">
        <v>1050000000</v>
      </c>
      <c r="F340" s="281">
        <v>4</v>
      </c>
      <c r="G340" s="285">
        <v>334</v>
      </c>
    </row>
    <row r="341" spans="1:7" ht="36">
      <c r="A341" s="287" t="s">
        <v>3</v>
      </c>
      <c r="B341" s="287" t="s">
        <v>360</v>
      </c>
      <c r="C341" s="245">
        <v>685</v>
      </c>
      <c r="D341" s="246" t="s">
        <v>54</v>
      </c>
      <c r="E341" s="247">
        <v>29319978342</v>
      </c>
      <c r="F341" s="281">
        <v>4</v>
      </c>
      <c r="G341" s="285">
        <v>335</v>
      </c>
    </row>
    <row r="342" spans="1:7" ht="63">
      <c r="A342" s="287" t="s">
        <v>479</v>
      </c>
      <c r="B342" s="287" t="s">
        <v>379</v>
      </c>
      <c r="C342" s="245">
        <v>829</v>
      </c>
      <c r="D342" s="246" t="s">
        <v>312</v>
      </c>
      <c r="E342" s="247">
        <v>3004000000</v>
      </c>
      <c r="F342" s="281">
        <v>4</v>
      </c>
      <c r="G342" s="285">
        <v>336</v>
      </c>
    </row>
    <row r="343" spans="1:7" ht="54">
      <c r="A343" s="287" t="s">
        <v>479</v>
      </c>
      <c r="B343" s="287" t="s">
        <v>379</v>
      </c>
      <c r="C343" s="245">
        <v>839</v>
      </c>
      <c r="D343" s="246" t="s">
        <v>227</v>
      </c>
      <c r="E343" s="247">
        <v>7105064000</v>
      </c>
      <c r="F343" s="281">
        <v>4</v>
      </c>
      <c r="G343" s="285">
        <v>337</v>
      </c>
    </row>
    <row r="344" spans="1:7" ht="36">
      <c r="A344" s="287" t="s">
        <v>479</v>
      </c>
      <c r="B344" s="287" t="s">
        <v>384</v>
      </c>
      <c r="C344" s="245">
        <v>868</v>
      </c>
      <c r="D344" s="246" t="s">
        <v>96</v>
      </c>
      <c r="E344" s="247">
        <v>980000000</v>
      </c>
      <c r="F344" s="281">
        <v>4</v>
      </c>
      <c r="G344" s="285">
        <v>338</v>
      </c>
    </row>
    <row r="345" spans="1:7" ht="72">
      <c r="A345" s="287" t="s">
        <v>457</v>
      </c>
      <c r="B345" s="287" t="s">
        <v>367</v>
      </c>
      <c r="C345" s="245">
        <v>956</v>
      </c>
      <c r="D345" s="246" t="s">
        <v>163</v>
      </c>
      <c r="E345" s="247">
        <v>5216900000</v>
      </c>
      <c r="F345" s="281">
        <v>4</v>
      </c>
      <c r="G345" s="285">
        <v>339</v>
      </c>
    </row>
    <row r="346" spans="1:7" ht="36">
      <c r="A346" s="287" t="s">
        <v>457</v>
      </c>
      <c r="B346" s="287" t="s">
        <v>367</v>
      </c>
      <c r="C346" s="245">
        <v>961</v>
      </c>
      <c r="D346" s="246" t="s">
        <v>167</v>
      </c>
      <c r="E346" s="247">
        <v>44850936000</v>
      </c>
      <c r="F346" s="281">
        <v>4</v>
      </c>
      <c r="G346" s="285">
        <v>340</v>
      </c>
    </row>
    <row r="347" spans="1:7" ht="36">
      <c r="A347" s="287" t="s">
        <v>434</v>
      </c>
      <c r="B347" s="287" t="s">
        <v>354</v>
      </c>
      <c r="C347" s="245">
        <v>76</v>
      </c>
      <c r="D347" s="246" t="s">
        <v>456</v>
      </c>
      <c r="E347" s="247">
        <v>219000000</v>
      </c>
      <c r="F347" s="281">
        <v>4</v>
      </c>
      <c r="G347" s="285">
        <v>341</v>
      </c>
    </row>
    <row r="348" spans="1:7" ht="33.75">
      <c r="A348" s="287" t="s">
        <v>143</v>
      </c>
      <c r="B348" s="287" t="s">
        <v>384</v>
      </c>
      <c r="C348" s="245">
        <v>933</v>
      </c>
      <c r="D348" s="246" t="s">
        <v>483</v>
      </c>
      <c r="E348" s="247">
        <v>6189320000</v>
      </c>
      <c r="F348" s="281">
        <v>4</v>
      </c>
      <c r="G348" s="285">
        <v>342</v>
      </c>
    </row>
    <row r="349" spans="1:7" ht="45">
      <c r="A349" s="287" t="s">
        <v>97</v>
      </c>
      <c r="B349" s="287" t="s">
        <v>346</v>
      </c>
      <c r="C349" s="245">
        <v>948</v>
      </c>
      <c r="D349" s="246" t="s">
        <v>101</v>
      </c>
      <c r="E349" s="247">
        <v>23000000000</v>
      </c>
      <c r="F349" s="281">
        <v>4</v>
      </c>
      <c r="G349" s="285">
        <v>343</v>
      </c>
    </row>
    <row r="350" spans="1:7" ht="117">
      <c r="A350" s="287" t="s">
        <v>457</v>
      </c>
      <c r="B350" s="287" t="s">
        <v>367</v>
      </c>
      <c r="C350" s="245">
        <v>957</v>
      </c>
      <c r="D350" s="246" t="s">
        <v>164</v>
      </c>
      <c r="E350" s="247">
        <v>12308850000</v>
      </c>
      <c r="F350" s="281">
        <v>4</v>
      </c>
      <c r="G350" s="285">
        <v>344</v>
      </c>
    </row>
    <row r="351" spans="1:7" ht="63">
      <c r="A351" s="287" t="s">
        <v>479</v>
      </c>
      <c r="B351" s="287" t="s">
        <v>379</v>
      </c>
      <c r="C351" s="245">
        <v>840</v>
      </c>
      <c r="D351" s="246" t="s">
        <v>322</v>
      </c>
      <c r="E351" s="247">
        <v>3828100001</v>
      </c>
      <c r="F351" s="281">
        <v>3</v>
      </c>
      <c r="G351" s="285">
        <v>345</v>
      </c>
    </row>
    <row r="352" spans="1:7" ht="56.25">
      <c r="A352" s="287" t="s">
        <v>469</v>
      </c>
      <c r="B352" s="287" t="s">
        <v>374</v>
      </c>
      <c r="C352" s="245">
        <v>922</v>
      </c>
      <c r="D352" s="246" t="s">
        <v>331</v>
      </c>
      <c r="E352" s="247">
        <v>4603000000</v>
      </c>
      <c r="F352" s="281">
        <v>3</v>
      </c>
      <c r="G352" s="285">
        <v>346</v>
      </c>
    </row>
    <row r="353" spans="1:7" ht="33.75">
      <c r="A353" s="287" t="s">
        <v>143</v>
      </c>
      <c r="B353" s="287" t="s">
        <v>384</v>
      </c>
      <c r="C353" s="245">
        <v>931</v>
      </c>
      <c r="D353" s="246" t="s">
        <v>144</v>
      </c>
      <c r="E353" s="247">
        <v>17393585000</v>
      </c>
      <c r="F353" s="281">
        <v>3</v>
      </c>
      <c r="G353" s="285">
        <v>347</v>
      </c>
    </row>
    <row r="354" spans="1:7" ht="63">
      <c r="A354" s="287" t="s">
        <v>479</v>
      </c>
      <c r="B354" s="287" t="s">
        <v>379</v>
      </c>
      <c r="C354" s="245">
        <v>834</v>
      </c>
      <c r="D354" s="246" t="s">
        <v>317</v>
      </c>
      <c r="E354" s="247">
        <v>1005000000</v>
      </c>
      <c r="F354" s="281">
        <v>3</v>
      </c>
      <c r="G354" s="285">
        <v>348</v>
      </c>
    </row>
    <row r="355" spans="1:7" ht="126">
      <c r="A355" s="287" t="s">
        <v>479</v>
      </c>
      <c r="B355" s="287" t="s">
        <v>379</v>
      </c>
      <c r="C355" s="245">
        <v>835</v>
      </c>
      <c r="D355" s="246" t="s">
        <v>318</v>
      </c>
      <c r="E355" s="247">
        <v>5091000000</v>
      </c>
      <c r="F355" s="281">
        <v>3</v>
      </c>
      <c r="G355" s="285">
        <v>349</v>
      </c>
    </row>
    <row r="356" spans="1:7" ht="33.75">
      <c r="A356" s="287" t="s">
        <v>333</v>
      </c>
      <c r="B356" s="287" t="s">
        <v>376</v>
      </c>
      <c r="C356" s="245">
        <v>866</v>
      </c>
      <c r="D356" s="246" t="s">
        <v>94</v>
      </c>
      <c r="E356" s="247">
        <v>13418388291</v>
      </c>
      <c r="F356" s="281">
        <v>3</v>
      </c>
      <c r="G356" s="285">
        <v>350</v>
      </c>
    </row>
    <row r="357" spans="1:7" ht="81">
      <c r="A357" s="287" t="s">
        <v>143</v>
      </c>
      <c r="B357" s="287" t="s">
        <v>384</v>
      </c>
      <c r="C357" s="245">
        <v>932</v>
      </c>
      <c r="D357" s="246" t="s">
        <v>145</v>
      </c>
      <c r="E357" s="247">
        <v>13149055000</v>
      </c>
      <c r="F357" s="281">
        <v>3</v>
      </c>
      <c r="G357" s="285">
        <v>351</v>
      </c>
    </row>
    <row r="358" spans="1:7" ht="18">
      <c r="A358" s="287" t="s">
        <v>210</v>
      </c>
      <c r="B358" s="287" t="s">
        <v>387</v>
      </c>
      <c r="C358" s="245">
        <v>938</v>
      </c>
      <c r="D358" s="246" t="s">
        <v>437</v>
      </c>
      <c r="E358" s="247">
        <v>618000000</v>
      </c>
      <c r="F358" s="281">
        <v>3</v>
      </c>
      <c r="G358" s="285">
        <v>352</v>
      </c>
    </row>
    <row r="359" spans="1:7" ht="81">
      <c r="A359" s="287" t="s">
        <v>467</v>
      </c>
      <c r="B359" s="287" t="s">
        <v>338</v>
      </c>
      <c r="C359" s="245">
        <v>943</v>
      </c>
      <c r="D359" s="246" t="s">
        <v>152</v>
      </c>
      <c r="E359" s="247">
        <v>454562912</v>
      </c>
      <c r="F359" s="281">
        <v>3</v>
      </c>
      <c r="G359" s="285">
        <v>353</v>
      </c>
    </row>
    <row r="360" spans="1:7" ht="54">
      <c r="A360" s="287" t="s">
        <v>97</v>
      </c>
      <c r="B360" s="287" t="s">
        <v>346</v>
      </c>
      <c r="C360" s="245">
        <v>946</v>
      </c>
      <c r="D360" s="246" t="s">
        <v>155</v>
      </c>
      <c r="E360" s="247">
        <v>6000000000</v>
      </c>
      <c r="F360" s="281">
        <v>3</v>
      </c>
      <c r="G360" s="285">
        <v>354</v>
      </c>
    </row>
    <row r="361" spans="1:7" ht="54">
      <c r="A361" s="287" t="s">
        <v>13</v>
      </c>
      <c r="B361" s="287" t="s">
        <v>373</v>
      </c>
      <c r="C361" s="245">
        <v>947</v>
      </c>
      <c r="D361" s="246" t="s">
        <v>156</v>
      </c>
      <c r="E361" s="247">
        <v>970796000</v>
      </c>
      <c r="F361" s="281">
        <v>3</v>
      </c>
      <c r="G361" s="285">
        <v>355</v>
      </c>
    </row>
    <row r="362" spans="1:7" ht="33.75">
      <c r="A362" s="287" t="s">
        <v>475</v>
      </c>
      <c r="B362" s="287" t="s">
        <v>340</v>
      </c>
      <c r="C362" s="245">
        <v>951</v>
      </c>
      <c r="D362" s="246" t="s">
        <v>158</v>
      </c>
      <c r="E362" s="247">
        <v>8000000000</v>
      </c>
      <c r="F362" s="281">
        <v>3</v>
      </c>
      <c r="G362" s="285">
        <v>356</v>
      </c>
    </row>
    <row r="363" spans="1:7" ht="33.75">
      <c r="A363" s="287" t="s">
        <v>29</v>
      </c>
      <c r="B363" s="287" t="s">
        <v>362</v>
      </c>
      <c r="C363" s="245">
        <v>958</v>
      </c>
      <c r="D363" s="246" t="s">
        <v>165</v>
      </c>
      <c r="E363" s="247">
        <v>102000000</v>
      </c>
      <c r="F363" s="281">
        <v>3</v>
      </c>
      <c r="G363" s="285">
        <v>357</v>
      </c>
    </row>
    <row r="364" spans="1:7" ht="54">
      <c r="A364" s="287" t="s">
        <v>479</v>
      </c>
      <c r="B364" s="287" t="s">
        <v>379</v>
      </c>
      <c r="C364" s="245">
        <v>963</v>
      </c>
      <c r="D364" s="246" t="s">
        <v>168</v>
      </c>
      <c r="E364" s="247">
        <v>4950000000</v>
      </c>
      <c r="F364" s="281">
        <v>3</v>
      </c>
      <c r="G364" s="285">
        <v>358</v>
      </c>
    </row>
    <row r="365" spans="1:7" ht="72">
      <c r="A365" s="287" t="s">
        <v>143</v>
      </c>
      <c r="B365" s="287" t="s">
        <v>384</v>
      </c>
      <c r="C365" s="245">
        <v>966</v>
      </c>
      <c r="D365" s="246" t="s">
        <v>170</v>
      </c>
      <c r="E365" s="247">
        <v>7092250000</v>
      </c>
      <c r="F365" s="281">
        <v>3</v>
      </c>
      <c r="G365" s="285">
        <v>359</v>
      </c>
    </row>
    <row r="366" spans="1:7" ht="54">
      <c r="A366" s="287" t="s">
        <v>477</v>
      </c>
      <c r="B366" s="287" t="s">
        <v>368</v>
      </c>
      <c r="C366" s="245">
        <v>7219</v>
      </c>
      <c r="D366" s="246" t="s">
        <v>184</v>
      </c>
      <c r="E366" s="247">
        <v>4500000000</v>
      </c>
      <c r="F366" s="281">
        <v>3</v>
      </c>
      <c r="G366" s="285">
        <v>360</v>
      </c>
    </row>
    <row r="367" spans="1:7" ht="45">
      <c r="A367" s="287" t="s">
        <v>3</v>
      </c>
      <c r="B367" s="287" t="s">
        <v>360</v>
      </c>
      <c r="C367" s="245">
        <v>937</v>
      </c>
      <c r="D367" s="246" t="s">
        <v>148</v>
      </c>
      <c r="E367" s="247">
        <v>75000000</v>
      </c>
      <c r="F367" s="281">
        <v>1</v>
      </c>
      <c r="G367" s="285">
        <v>361</v>
      </c>
    </row>
    <row r="368" spans="1:7" ht="33.75">
      <c r="A368" s="287" t="s">
        <v>143</v>
      </c>
      <c r="B368" s="287" t="s">
        <v>384</v>
      </c>
      <c r="C368" s="245">
        <v>935</v>
      </c>
      <c r="D368" s="246" t="s">
        <v>147</v>
      </c>
      <c r="E368" s="247">
        <v>330000000</v>
      </c>
      <c r="F368" s="281">
        <v>1</v>
      </c>
      <c r="G368" s="285">
        <v>362</v>
      </c>
    </row>
    <row r="369" spans="1:7" ht="54">
      <c r="A369" s="287" t="s">
        <v>70</v>
      </c>
      <c r="B369" s="287" t="s">
        <v>381</v>
      </c>
      <c r="C369" s="245">
        <v>941</v>
      </c>
      <c r="D369" s="246" t="s">
        <v>150</v>
      </c>
      <c r="E369" s="247">
        <v>120000000</v>
      </c>
      <c r="F369" s="281">
        <v>1</v>
      </c>
      <c r="G369" s="285">
        <v>363</v>
      </c>
    </row>
    <row r="370" spans="1:7" ht="33.75">
      <c r="A370" s="287" t="s">
        <v>22</v>
      </c>
      <c r="B370" s="287" t="s">
        <v>370</v>
      </c>
      <c r="C370" s="245">
        <v>942</v>
      </c>
      <c r="D370" s="246" t="s">
        <v>151</v>
      </c>
      <c r="E370" s="247">
        <v>446000000</v>
      </c>
      <c r="F370" s="281">
        <v>1</v>
      </c>
      <c r="G370" s="285">
        <v>364</v>
      </c>
    </row>
    <row r="371" spans="1:7" ht="90">
      <c r="A371" s="287" t="s">
        <v>469</v>
      </c>
      <c r="B371" s="287" t="s">
        <v>374</v>
      </c>
      <c r="C371" s="245">
        <v>945</v>
      </c>
      <c r="D371" s="246" t="s">
        <v>154</v>
      </c>
      <c r="E371" s="247">
        <v>1332000000</v>
      </c>
      <c r="F371" s="281">
        <v>1</v>
      </c>
      <c r="G371" s="285">
        <v>365</v>
      </c>
    </row>
    <row r="372" spans="1:7" ht="33.75">
      <c r="A372" s="287" t="s">
        <v>80</v>
      </c>
      <c r="B372" s="287" t="s">
        <v>361</v>
      </c>
      <c r="C372" s="245">
        <v>949</v>
      </c>
      <c r="D372" s="246" t="s">
        <v>157</v>
      </c>
      <c r="E372" s="247">
        <v>400000000</v>
      </c>
      <c r="F372" s="281">
        <v>1</v>
      </c>
      <c r="G372" s="285">
        <v>366</v>
      </c>
    </row>
    <row r="373" spans="1:7" ht="36.75" thickBot="1">
      <c r="A373" s="288" t="s">
        <v>15</v>
      </c>
      <c r="B373" s="288" t="s">
        <v>355</v>
      </c>
      <c r="C373" s="256">
        <v>953</v>
      </c>
      <c r="D373" s="257" t="s">
        <v>160</v>
      </c>
      <c r="E373" s="258">
        <v>1128203000</v>
      </c>
      <c r="F373" s="282">
        <v>1</v>
      </c>
      <c r="G373" s="285">
        <v>367</v>
      </c>
    </row>
    <row r="374" spans="5:7" ht="12.75">
      <c r="E374" s="289">
        <v>59301641777047.13</v>
      </c>
      <c r="F374" s="283"/>
      <c r="G374" s="283"/>
    </row>
  </sheetData>
  <sheetProtection password="CF7A" sheet="1"/>
  <mergeCells count="6">
    <mergeCell ref="A4:G5"/>
    <mergeCell ref="A1:A3"/>
    <mergeCell ref="B1:E3"/>
    <mergeCell ref="F1:G1"/>
    <mergeCell ref="F2:G2"/>
    <mergeCell ref="F3:G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3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10.140625" style="298" customWidth="1"/>
    <col min="2" max="2" width="45.28125" style="298" customWidth="1"/>
    <col min="3" max="3" width="9.421875" style="322" customWidth="1"/>
    <col min="4" max="4" width="46.28125" style="298" customWidth="1"/>
    <col min="5" max="5" width="22.8515625" style="298" bestFit="1" customWidth="1"/>
    <col min="6" max="6" width="11.421875" style="297" customWidth="1"/>
    <col min="7" max="7" width="6.57421875" style="297" bestFit="1" customWidth="1"/>
    <col min="8" max="8" width="6.8515625" style="298" customWidth="1"/>
    <col min="9" max="9" width="11.421875" style="298" customWidth="1"/>
    <col min="10" max="10" width="35.421875" style="298" customWidth="1"/>
    <col min="11" max="11" width="8.00390625" style="298" customWidth="1"/>
    <col min="12" max="12" width="41.140625" style="298" customWidth="1"/>
    <col min="13" max="13" width="18.8515625" style="298" customWidth="1"/>
    <col min="14" max="14" width="9.57421875" style="298" customWidth="1"/>
    <col min="15" max="15" width="9.28125" style="298" customWidth="1"/>
    <col min="16" max="16384" width="11.421875" style="298" customWidth="1"/>
  </cols>
  <sheetData>
    <row r="1" spans="1:15" ht="18" customHeight="1">
      <c r="A1" s="502"/>
      <c r="B1" s="432"/>
      <c r="C1" s="433" t="s">
        <v>502</v>
      </c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378" t="s">
        <v>500</v>
      </c>
      <c r="O1" s="378"/>
    </row>
    <row r="2" spans="1:15" ht="25.5" customHeight="1">
      <c r="A2" s="432"/>
      <c r="B2" s="432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379" t="s">
        <v>504</v>
      </c>
      <c r="O2" s="378"/>
    </row>
    <row r="3" spans="1:15" ht="24" customHeight="1">
      <c r="A3" s="432"/>
      <c r="B3" s="432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378" t="s">
        <v>501</v>
      </c>
      <c r="O3" s="378"/>
    </row>
    <row r="4" spans="1:15" ht="15.75">
      <c r="A4" s="501" t="s">
        <v>498</v>
      </c>
      <c r="B4" s="501"/>
      <c r="C4" s="501"/>
      <c r="D4" s="501"/>
      <c r="E4" s="501"/>
      <c r="F4" s="501"/>
      <c r="G4" s="501"/>
      <c r="I4" s="501" t="s">
        <v>499</v>
      </c>
      <c r="J4" s="501"/>
      <c r="K4" s="501"/>
      <c r="L4" s="501"/>
      <c r="M4" s="501"/>
      <c r="N4" s="501"/>
      <c r="O4" s="501"/>
    </row>
    <row r="5" ht="12.75" thickBot="1"/>
    <row r="6" spans="1:15" ht="12" customHeight="1">
      <c r="A6" s="499" t="s">
        <v>388</v>
      </c>
      <c r="B6" s="500"/>
      <c r="C6" s="500"/>
      <c r="D6" s="500"/>
      <c r="E6" s="500"/>
      <c r="F6" s="500"/>
      <c r="G6" s="500"/>
      <c r="I6" s="495"/>
      <c r="J6" s="496"/>
      <c r="K6" s="496" t="s">
        <v>388</v>
      </c>
      <c r="L6" s="496"/>
      <c r="M6" s="496"/>
      <c r="N6" s="329"/>
      <c r="O6" s="329"/>
    </row>
    <row r="7" spans="1:15" ht="12.75" thickBot="1">
      <c r="A7" s="499"/>
      <c r="B7" s="500"/>
      <c r="C7" s="500"/>
      <c r="D7" s="500"/>
      <c r="E7" s="500"/>
      <c r="F7" s="500"/>
      <c r="G7" s="500"/>
      <c r="I7" s="497"/>
      <c r="J7" s="498"/>
      <c r="K7" s="498"/>
      <c r="L7" s="498"/>
      <c r="M7" s="498"/>
      <c r="N7" s="330"/>
      <c r="O7" s="331"/>
    </row>
    <row r="8" spans="1:15" s="297" customFormat="1" ht="36.75" thickBot="1">
      <c r="A8" s="325" t="s">
        <v>400</v>
      </c>
      <c r="B8" s="326" t="s">
        <v>401</v>
      </c>
      <c r="C8" s="326" t="s">
        <v>402</v>
      </c>
      <c r="D8" s="326" t="s">
        <v>403</v>
      </c>
      <c r="E8" s="326" t="s">
        <v>497</v>
      </c>
      <c r="F8" s="327" t="s">
        <v>203</v>
      </c>
      <c r="G8" s="328" t="s">
        <v>496</v>
      </c>
      <c r="I8" s="332" t="s">
        <v>400</v>
      </c>
      <c r="J8" s="333" t="s">
        <v>401</v>
      </c>
      <c r="K8" s="333" t="s">
        <v>402</v>
      </c>
      <c r="L8" s="333" t="s">
        <v>403</v>
      </c>
      <c r="M8" s="333" t="s">
        <v>497</v>
      </c>
      <c r="N8" s="334" t="s">
        <v>203</v>
      </c>
      <c r="O8" s="335" t="s">
        <v>496</v>
      </c>
    </row>
    <row r="9" spans="1:15" ht="24">
      <c r="A9" s="299" t="s">
        <v>461</v>
      </c>
      <c r="B9" s="299" t="s">
        <v>352</v>
      </c>
      <c r="C9" s="300">
        <v>735</v>
      </c>
      <c r="D9" s="301" t="s">
        <v>222</v>
      </c>
      <c r="E9" s="290">
        <v>1319981187633</v>
      </c>
      <c r="F9" s="302">
        <v>24</v>
      </c>
      <c r="G9" s="303">
        <v>1</v>
      </c>
      <c r="I9" s="299" t="s">
        <v>467</v>
      </c>
      <c r="J9" s="299" t="s">
        <v>338</v>
      </c>
      <c r="K9" s="300">
        <v>3075</v>
      </c>
      <c r="L9" s="301" t="s">
        <v>174</v>
      </c>
      <c r="M9" s="290">
        <v>140915346787</v>
      </c>
      <c r="N9" s="302">
        <v>15</v>
      </c>
      <c r="O9" s="303">
        <v>40</v>
      </c>
    </row>
    <row r="10" spans="1:15" ht="24">
      <c r="A10" s="304" t="s">
        <v>475</v>
      </c>
      <c r="B10" s="304" t="s">
        <v>340</v>
      </c>
      <c r="C10" s="305">
        <v>897</v>
      </c>
      <c r="D10" s="296" t="s">
        <v>124</v>
      </c>
      <c r="E10" s="291">
        <v>1868767117575</v>
      </c>
      <c r="F10" s="305">
        <v>22</v>
      </c>
      <c r="G10" s="306">
        <v>2</v>
      </c>
      <c r="I10" s="304" t="s">
        <v>467</v>
      </c>
      <c r="J10" s="304" t="s">
        <v>338</v>
      </c>
      <c r="K10" s="305">
        <v>7328</v>
      </c>
      <c r="L10" s="296" t="s">
        <v>191</v>
      </c>
      <c r="M10" s="291">
        <v>9449262070</v>
      </c>
      <c r="N10" s="305">
        <v>8</v>
      </c>
      <c r="O10" s="307">
        <v>191</v>
      </c>
    </row>
    <row r="11" spans="1:15" ht="24">
      <c r="A11" s="304" t="s">
        <v>97</v>
      </c>
      <c r="B11" s="304" t="s">
        <v>346</v>
      </c>
      <c r="C11" s="305">
        <v>874</v>
      </c>
      <c r="D11" s="296" t="s">
        <v>103</v>
      </c>
      <c r="E11" s="291">
        <v>4155499958903</v>
      </c>
      <c r="F11" s="305">
        <v>22</v>
      </c>
      <c r="G11" s="306">
        <v>3</v>
      </c>
      <c r="I11" s="304" t="s">
        <v>467</v>
      </c>
      <c r="J11" s="304" t="s">
        <v>338</v>
      </c>
      <c r="K11" s="305">
        <v>471</v>
      </c>
      <c r="L11" s="296" t="s">
        <v>28</v>
      </c>
      <c r="M11" s="292">
        <v>6727605107</v>
      </c>
      <c r="N11" s="305">
        <v>8</v>
      </c>
      <c r="O11" s="306">
        <v>197</v>
      </c>
    </row>
    <row r="12" spans="1:15" ht="24">
      <c r="A12" s="304" t="s">
        <v>473</v>
      </c>
      <c r="B12" s="304" t="s">
        <v>349</v>
      </c>
      <c r="C12" s="305">
        <v>809</v>
      </c>
      <c r="D12" s="296" t="s">
        <v>293</v>
      </c>
      <c r="E12" s="291">
        <v>3300859181114</v>
      </c>
      <c r="F12" s="305">
        <v>22</v>
      </c>
      <c r="G12" s="306">
        <v>4</v>
      </c>
      <c r="I12" s="304" t="s">
        <v>467</v>
      </c>
      <c r="J12" s="304" t="s">
        <v>338</v>
      </c>
      <c r="K12" s="305">
        <v>404</v>
      </c>
      <c r="L12" s="296" t="s">
        <v>9</v>
      </c>
      <c r="M12" s="291">
        <v>10865833659</v>
      </c>
      <c r="N12" s="305">
        <v>7</v>
      </c>
      <c r="O12" s="307">
        <v>221</v>
      </c>
    </row>
    <row r="13" spans="1:15" ht="36">
      <c r="A13" s="304" t="s">
        <v>461</v>
      </c>
      <c r="B13" s="304" t="s">
        <v>352</v>
      </c>
      <c r="C13" s="305">
        <v>730</v>
      </c>
      <c r="D13" s="296" t="s">
        <v>217</v>
      </c>
      <c r="E13" s="291">
        <v>1096373642585</v>
      </c>
      <c r="F13" s="305">
        <v>21</v>
      </c>
      <c r="G13" s="306">
        <v>5</v>
      </c>
      <c r="I13" s="304" t="s">
        <v>467</v>
      </c>
      <c r="J13" s="304" t="s">
        <v>338</v>
      </c>
      <c r="K13" s="305">
        <v>208</v>
      </c>
      <c r="L13" s="296" t="s">
        <v>468</v>
      </c>
      <c r="M13" s="291">
        <v>19540746877</v>
      </c>
      <c r="N13" s="305">
        <v>7</v>
      </c>
      <c r="O13" s="307">
        <v>230</v>
      </c>
    </row>
    <row r="14" spans="1:15" ht="24">
      <c r="A14" s="304" t="s">
        <v>461</v>
      </c>
      <c r="B14" s="304" t="s">
        <v>352</v>
      </c>
      <c r="C14" s="305">
        <v>739</v>
      </c>
      <c r="D14" s="296" t="s">
        <v>225</v>
      </c>
      <c r="E14" s="291">
        <v>701181063059</v>
      </c>
      <c r="F14" s="305">
        <v>21</v>
      </c>
      <c r="G14" s="306">
        <v>6</v>
      </c>
      <c r="I14" s="304" t="s">
        <v>467</v>
      </c>
      <c r="J14" s="304" t="s">
        <v>338</v>
      </c>
      <c r="K14" s="305">
        <v>691</v>
      </c>
      <c r="L14" s="296" t="s">
        <v>60</v>
      </c>
      <c r="M14" s="291">
        <v>32360744661</v>
      </c>
      <c r="N14" s="305">
        <v>7</v>
      </c>
      <c r="O14" s="308">
        <v>236</v>
      </c>
    </row>
    <row r="15" spans="1:15" ht="48">
      <c r="A15" s="304" t="s">
        <v>487</v>
      </c>
      <c r="B15" s="304" t="s">
        <v>356</v>
      </c>
      <c r="C15" s="305">
        <v>339</v>
      </c>
      <c r="D15" s="296" t="s">
        <v>488</v>
      </c>
      <c r="E15" s="291">
        <v>573958748586</v>
      </c>
      <c r="F15" s="305">
        <v>21</v>
      </c>
      <c r="G15" s="306">
        <v>7</v>
      </c>
      <c r="I15" s="304" t="s">
        <v>467</v>
      </c>
      <c r="J15" s="304" t="s">
        <v>338</v>
      </c>
      <c r="K15" s="305">
        <v>943</v>
      </c>
      <c r="L15" s="296" t="s">
        <v>152</v>
      </c>
      <c r="M15" s="291">
        <v>454562912</v>
      </c>
      <c r="N15" s="305">
        <v>3</v>
      </c>
      <c r="O15" s="308">
        <v>353</v>
      </c>
    </row>
    <row r="16" spans="1:15" ht="36">
      <c r="A16" s="304" t="s">
        <v>7</v>
      </c>
      <c r="B16" s="304" t="s">
        <v>358</v>
      </c>
      <c r="C16" s="305">
        <v>408</v>
      </c>
      <c r="D16" s="296" t="s">
        <v>10</v>
      </c>
      <c r="E16" s="291">
        <v>720720554231</v>
      </c>
      <c r="F16" s="305">
        <v>21</v>
      </c>
      <c r="G16" s="306">
        <v>8</v>
      </c>
      <c r="I16" s="304" t="s">
        <v>422</v>
      </c>
      <c r="J16" s="304" t="s">
        <v>341</v>
      </c>
      <c r="K16" s="305">
        <v>8</v>
      </c>
      <c r="L16" s="296" t="s">
        <v>425</v>
      </c>
      <c r="M16" s="291">
        <v>7558389833</v>
      </c>
      <c r="N16" s="305">
        <v>13</v>
      </c>
      <c r="O16" s="309">
        <v>63</v>
      </c>
    </row>
    <row r="17" spans="1:15" ht="48">
      <c r="A17" s="304" t="s">
        <v>465</v>
      </c>
      <c r="B17" s="304" t="s">
        <v>372</v>
      </c>
      <c r="C17" s="305">
        <v>722</v>
      </c>
      <c r="D17" s="296" t="s">
        <v>209</v>
      </c>
      <c r="E17" s="291">
        <v>135343654783</v>
      </c>
      <c r="F17" s="305">
        <v>20</v>
      </c>
      <c r="G17" s="306">
        <v>9</v>
      </c>
      <c r="I17" s="304" t="s">
        <v>422</v>
      </c>
      <c r="J17" s="304" t="s">
        <v>341</v>
      </c>
      <c r="K17" s="305">
        <v>6</v>
      </c>
      <c r="L17" s="296" t="s">
        <v>423</v>
      </c>
      <c r="M17" s="291">
        <v>6374627678</v>
      </c>
      <c r="N17" s="305">
        <v>12</v>
      </c>
      <c r="O17" s="308">
        <v>91</v>
      </c>
    </row>
    <row r="18" spans="1:15" ht="24">
      <c r="A18" s="304" t="s">
        <v>487</v>
      </c>
      <c r="B18" s="304" t="s">
        <v>356</v>
      </c>
      <c r="C18" s="305">
        <v>7254</v>
      </c>
      <c r="D18" s="296" t="s">
        <v>190</v>
      </c>
      <c r="E18" s="291">
        <v>393892378475</v>
      </c>
      <c r="F18" s="305">
        <v>20</v>
      </c>
      <c r="G18" s="306">
        <v>10</v>
      </c>
      <c r="I18" s="304" t="s">
        <v>422</v>
      </c>
      <c r="J18" s="304" t="s">
        <v>341</v>
      </c>
      <c r="K18" s="305">
        <v>11</v>
      </c>
      <c r="L18" s="296" t="s">
        <v>428</v>
      </c>
      <c r="M18" s="291">
        <v>1735411800</v>
      </c>
      <c r="N18" s="305">
        <v>6</v>
      </c>
      <c r="O18" s="309">
        <v>275</v>
      </c>
    </row>
    <row r="19" spans="1:15" ht="24">
      <c r="A19" s="304" t="s">
        <v>475</v>
      </c>
      <c r="B19" s="304" t="s">
        <v>340</v>
      </c>
      <c r="C19" s="305">
        <v>898</v>
      </c>
      <c r="D19" s="296" t="s">
        <v>125</v>
      </c>
      <c r="E19" s="291">
        <v>4955549262845</v>
      </c>
      <c r="F19" s="305">
        <v>19</v>
      </c>
      <c r="G19" s="306">
        <v>11</v>
      </c>
      <c r="I19" s="304" t="s">
        <v>254</v>
      </c>
      <c r="J19" s="304" t="s">
        <v>344</v>
      </c>
      <c r="K19" s="305">
        <v>776</v>
      </c>
      <c r="L19" s="296" t="s">
        <v>262</v>
      </c>
      <c r="M19" s="291">
        <v>27560000000</v>
      </c>
      <c r="N19" s="305">
        <v>11</v>
      </c>
      <c r="O19" s="309">
        <v>128</v>
      </c>
    </row>
    <row r="20" spans="1:15" ht="36">
      <c r="A20" s="304" t="s">
        <v>15</v>
      </c>
      <c r="B20" s="304" t="s">
        <v>355</v>
      </c>
      <c r="C20" s="305">
        <v>488</v>
      </c>
      <c r="D20" s="296" t="s">
        <v>35</v>
      </c>
      <c r="E20" s="291">
        <v>1700035510459</v>
      </c>
      <c r="F20" s="305">
        <v>19</v>
      </c>
      <c r="G20" s="306">
        <v>12</v>
      </c>
      <c r="I20" s="304" t="s">
        <v>254</v>
      </c>
      <c r="J20" s="304" t="s">
        <v>344</v>
      </c>
      <c r="K20" s="305">
        <v>770</v>
      </c>
      <c r="L20" s="296" t="s">
        <v>255</v>
      </c>
      <c r="M20" s="291">
        <v>2920000000</v>
      </c>
      <c r="N20" s="305">
        <v>6</v>
      </c>
      <c r="O20" s="308">
        <v>306</v>
      </c>
    </row>
    <row r="21" spans="1:15" ht="36">
      <c r="A21" s="304" t="s">
        <v>97</v>
      </c>
      <c r="B21" s="304" t="s">
        <v>346</v>
      </c>
      <c r="C21" s="305">
        <v>880</v>
      </c>
      <c r="D21" s="296" t="s">
        <v>109</v>
      </c>
      <c r="E21" s="291">
        <v>331470040733</v>
      </c>
      <c r="F21" s="305">
        <v>19</v>
      </c>
      <c r="G21" s="306">
        <v>13</v>
      </c>
      <c r="I21" s="304" t="s">
        <v>85</v>
      </c>
      <c r="J21" s="310" t="s">
        <v>347</v>
      </c>
      <c r="K21" s="311">
        <v>734</v>
      </c>
      <c r="L21" s="296" t="s">
        <v>221</v>
      </c>
      <c r="M21" s="291">
        <v>12680458389</v>
      </c>
      <c r="N21" s="305">
        <v>14</v>
      </c>
      <c r="O21" s="306">
        <v>62</v>
      </c>
    </row>
    <row r="22" spans="1:15" ht="36">
      <c r="A22" s="304" t="s">
        <v>475</v>
      </c>
      <c r="B22" s="304" t="s">
        <v>340</v>
      </c>
      <c r="C22" s="305">
        <v>889</v>
      </c>
      <c r="D22" s="296" t="s">
        <v>118</v>
      </c>
      <c r="E22" s="291">
        <v>1692491147000</v>
      </c>
      <c r="F22" s="305">
        <v>19</v>
      </c>
      <c r="G22" s="306">
        <v>14</v>
      </c>
      <c r="I22" s="304" t="s">
        <v>85</v>
      </c>
      <c r="J22" s="304" t="s">
        <v>347</v>
      </c>
      <c r="K22" s="305">
        <v>751</v>
      </c>
      <c r="L22" s="296" t="s">
        <v>237</v>
      </c>
      <c r="M22" s="291">
        <v>14060665533</v>
      </c>
      <c r="N22" s="305">
        <v>13</v>
      </c>
      <c r="O22" s="308">
        <v>75</v>
      </c>
    </row>
    <row r="23" spans="1:15" ht="24">
      <c r="A23" s="304" t="s">
        <v>7</v>
      </c>
      <c r="B23" s="304" t="s">
        <v>358</v>
      </c>
      <c r="C23" s="305">
        <v>680</v>
      </c>
      <c r="D23" s="296" t="s">
        <v>51</v>
      </c>
      <c r="E23" s="291">
        <v>355194224000</v>
      </c>
      <c r="F23" s="305">
        <v>19</v>
      </c>
      <c r="G23" s="306">
        <v>15</v>
      </c>
      <c r="I23" s="304" t="s">
        <v>85</v>
      </c>
      <c r="J23" s="304" t="s">
        <v>347</v>
      </c>
      <c r="K23" s="305">
        <v>761</v>
      </c>
      <c r="L23" s="296" t="s">
        <v>246</v>
      </c>
      <c r="M23" s="291">
        <v>6765507663</v>
      </c>
      <c r="N23" s="305">
        <v>11</v>
      </c>
      <c r="O23" s="306">
        <v>123</v>
      </c>
    </row>
    <row r="24" spans="1:15" ht="24">
      <c r="A24" s="304" t="s">
        <v>431</v>
      </c>
      <c r="B24" s="304" t="s">
        <v>353</v>
      </c>
      <c r="C24" s="305">
        <v>54</v>
      </c>
      <c r="D24" s="296" t="s">
        <v>443</v>
      </c>
      <c r="E24" s="291">
        <v>657831191879</v>
      </c>
      <c r="F24" s="305">
        <v>19</v>
      </c>
      <c r="G24" s="306">
        <v>16</v>
      </c>
      <c r="I24" s="304" t="s">
        <v>85</v>
      </c>
      <c r="J24" s="304" t="s">
        <v>347</v>
      </c>
      <c r="K24" s="305">
        <v>711</v>
      </c>
      <c r="L24" s="296" t="s">
        <v>86</v>
      </c>
      <c r="M24" s="291">
        <v>495669000</v>
      </c>
      <c r="N24" s="305">
        <v>6</v>
      </c>
      <c r="O24" s="308">
        <v>290</v>
      </c>
    </row>
    <row r="25" spans="1:15" ht="36">
      <c r="A25" s="304" t="s">
        <v>450</v>
      </c>
      <c r="B25" s="304" t="s">
        <v>343</v>
      </c>
      <c r="C25" s="305">
        <v>7251</v>
      </c>
      <c r="D25" s="296" t="s">
        <v>188</v>
      </c>
      <c r="E25" s="291">
        <v>8779418675216</v>
      </c>
      <c r="F25" s="305">
        <v>19</v>
      </c>
      <c r="G25" s="306">
        <v>17</v>
      </c>
      <c r="I25" s="304" t="s">
        <v>61</v>
      </c>
      <c r="J25" s="304" t="s">
        <v>350</v>
      </c>
      <c r="K25" s="305">
        <v>692</v>
      </c>
      <c r="L25" s="296" t="s">
        <v>62</v>
      </c>
      <c r="M25" s="291">
        <v>13719458141</v>
      </c>
      <c r="N25" s="305">
        <v>14</v>
      </c>
      <c r="O25" s="308">
        <v>57</v>
      </c>
    </row>
    <row r="26" spans="1:15" ht="24">
      <c r="A26" s="304" t="s">
        <v>475</v>
      </c>
      <c r="B26" s="304" t="s">
        <v>340</v>
      </c>
      <c r="C26" s="305">
        <v>262</v>
      </c>
      <c r="D26" s="296" t="s">
        <v>476</v>
      </c>
      <c r="E26" s="291">
        <v>2042506793646</v>
      </c>
      <c r="F26" s="305">
        <v>18</v>
      </c>
      <c r="G26" s="306">
        <v>18</v>
      </c>
      <c r="I26" s="304" t="s">
        <v>61</v>
      </c>
      <c r="J26" s="304" t="s">
        <v>350</v>
      </c>
      <c r="K26" s="305">
        <v>744</v>
      </c>
      <c r="L26" s="296" t="s">
        <v>231</v>
      </c>
      <c r="M26" s="291">
        <v>1107698933</v>
      </c>
      <c r="N26" s="305">
        <v>6</v>
      </c>
      <c r="O26" s="308">
        <v>305</v>
      </c>
    </row>
    <row r="27" spans="1:15" ht="24">
      <c r="A27" s="304" t="s">
        <v>97</v>
      </c>
      <c r="B27" s="304" t="s">
        <v>346</v>
      </c>
      <c r="C27" s="305">
        <v>875</v>
      </c>
      <c r="D27" s="296" t="s">
        <v>104</v>
      </c>
      <c r="E27" s="291">
        <v>1315860409098</v>
      </c>
      <c r="F27" s="305">
        <v>17</v>
      </c>
      <c r="G27" s="306">
        <v>19</v>
      </c>
      <c r="I27" s="304" t="s">
        <v>61</v>
      </c>
      <c r="J27" s="304" t="s">
        <v>350</v>
      </c>
      <c r="K27" s="305">
        <v>939</v>
      </c>
      <c r="L27" s="296" t="s">
        <v>149</v>
      </c>
      <c r="M27" s="291">
        <v>160000000</v>
      </c>
      <c r="N27" s="305">
        <v>4</v>
      </c>
      <c r="O27" s="308">
        <v>332</v>
      </c>
    </row>
    <row r="28" spans="1:15" ht="24">
      <c r="A28" s="304" t="s">
        <v>475</v>
      </c>
      <c r="B28" s="304" t="s">
        <v>340</v>
      </c>
      <c r="C28" s="305">
        <v>4248</v>
      </c>
      <c r="D28" s="296" t="s">
        <v>178</v>
      </c>
      <c r="E28" s="291">
        <v>788164134928</v>
      </c>
      <c r="F28" s="305">
        <v>17</v>
      </c>
      <c r="G28" s="306">
        <v>20</v>
      </c>
      <c r="I28" s="304" t="s">
        <v>431</v>
      </c>
      <c r="J28" s="304" t="s">
        <v>353</v>
      </c>
      <c r="K28" s="305">
        <v>54</v>
      </c>
      <c r="L28" s="296" t="s">
        <v>443</v>
      </c>
      <c r="M28" s="291">
        <v>657831191879</v>
      </c>
      <c r="N28" s="305">
        <v>19</v>
      </c>
      <c r="O28" s="307">
        <v>16</v>
      </c>
    </row>
    <row r="29" spans="1:15" ht="24">
      <c r="A29" s="304" t="s">
        <v>475</v>
      </c>
      <c r="B29" s="304" t="s">
        <v>340</v>
      </c>
      <c r="C29" s="305">
        <v>901</v>
      </c>
      <c r="D29" s="296" t="s">
        <v>128</v>
      </c>
      <c r="E29" s="291">
        <v>1143019988666</v>
      </c>
      <c r="F29" s="305">
        <v>17</v>
      </c>
      <c r="G29" s="306">
        <v>21</v>
      </c>
      <c r="I29" s="304" t="s">
        <v>431</v>
      </c>
      <c r="J29" s="304" t="s">
        <v>353</v>
      </c>
      <c r="K29" s="305">
        <v>70</v>
      </c>
      <c r="L29" s="296" t="s">
        <v>449</v>
      </c>
      <c r="M29" s="291">
        <v>150000000000</v>
      </c>
      <c r="N29" s="305">
        <v>13</v>
      </c>
      <c r="O29" s="306">
        <v>71</v>
      </c>
    </row>
    <row r="30" spans="1:15" ht="36">
      <c r="A30" s="304" t="s">
        <v>465</v>
      </c>
      <c r="B30" s="304" t="s">
        <v>372</v>
      </c>
      <c r="C30" s="305">
        <v>724</v>
      </c>
      <c r="D30" s="296" t="s">
        <v>211</v>
      </c>
      <c r="E30" s="291">
        <v>48066545609</v>
      </c>
      <c r="F30" s="305">
        <v>17</v>
      </c>
      <c r="G30" s="306">
        <v>22</v>
      </c>
      <c r="I30" s="304" t="s">
        <v>431</v>
      </c>
      <c r="J30" s="304" t="s">
        <v>353</v>
      </c>
      <c r="K30" s="305">
        <v>50</v>
      </c>
      <c r="L30" s="296" t="s">
        <v>439</v>
      </c>
      <c r="M30" s="291">
        <v>239727904120</v>
      </c>
      <c r="N30" s="305">
        <v>13</v>
      </c>
      <c r="O30" s="309">
        <v>81</v>
      </c>
    </row>
    <row r="31" spans="1:15" ht="24">
      <c r="A31" s="304" t="s">
        <v>26</v>
      </c>
      <c r="B31" s="304" t="s">
        <v>380</v>
      </c>
      <c r="C31" s="305">
        <v>919</v>
      </c>
      <c r="D31" s="296" t="s">
        <v>138</v>
      </c>
      <c r="E31" s="291">
        <v>35349000000</v>
      </c>
      <c r="F31" s="305">
        <v>17</v>
      </c>
      <c r="G31" s="306">
        <v>23</v>
      </c>
      <c r="I31" s="304" t="s">
        <v>431</v>
      </c>
      <c r="J31" s="304" t="s">
        <v>353</v>
      </c>
      <c r="K31" s="305">
        <v>55</v>
      </c>
      <c r="L31" s="296" t="s">
        <v>444</v>
      </c>
      <c r="M31" s="291">
        <v>177691515105</v>
      </c>
      <c r="N31" s="305">
        <v>12</v>
      </c>
      <c r="O31" s="307">
        <v>106</v>
      </c>
    </row>
    <row r="32" spans="1:15" ht="36">
      <c r="A32" s="304" t="s">
        <v>475</v>
      </c>
      <c r="B32" s="304" t="s">
        <v>340</v>
      </c>
      <c r="C32" s="305">
        <v>891</v>
      </c>
      <c r="D32" s="296" t="s">
        <v>120</v>
      </c>
      <c r="E32" s="291">
        <v>1092521143500</v>
      </c>
      <c r="F32" s="305">
        <v>17</v>
      </c>
      <c r="G32" s="306">
        <v>24</v>
      </c>
      <c r="I32" s="304" t="s">
        <v>431</v>
      </c>
      <c r="J32" s="304" t="s">
        <v>353</v>
      </c>
      <c r="K32" s="305">
        <v>67</v>
      </c>
      <c r="L32" s="296" t="s">
        <v>446</v>
      </c>
      <c r="M32" s="291">
        <v>115971051955</v>
      </c>
      <c r="N32" s="305">
        <v>10</v>
      </c>
      <c r="O32" s="308">
        <v>144</v>
      </c>
    </row>
    <row r="33" spans="1:15" ht="36">
      <c r="A33" s="304" t="s">
        <v>475</v>
      </c>
      <c r="B33" s="304" t="s">
        <v>340</v>
      </c>
      <c r="C33" s="305">
        <v>899</v>
      </c>
      <c r="D33" s="296" t="s">
        <v>126</v>
      </c>
      <c r="E33" s="291">
        <v>328964528061</v>
      </c>
      <c r="F33" s="305">
        <v>17</v>
      </c>
      <c r="G33" s="306">
        <v>25</v>
      </c>
      <c r="I33" s="304" t="s">
        <v>431</v>
      </c>
      <c r="J33" s="304" t="s">
        <v>353</v>
      </c>
      <c r="K33" s="305">
        <v>68</v>
      </c>
      <c r="L33" s="296" t="s">
        <v>447</v>
      </c>
      <c r="M33" s="291">
        <v>154561422671</v>
      </c>
      <c r="N33" s="305">
        <v>10</v>
      </c>
      <c r="O33" s="308">
        <v>145</v>
      </c>
    </row>
    <row r="34" spans="1:15" ht="24">
      <c r="A34" s="304" t="s">
        <v>429</v>
      </c>
      <c r="B34" s="304" t="s">
        <v>365</v>
      </c>
      <c r="C34" s="305">
        <v>57</v>
      </c>
      <c r="D34" s="296" t="s">
        <v>445</v>
      </c>
      <c r="E34" s="291">
        <v>502411837220</v>
      </c>
      <c r="F34" s="305">
        <v>17</v>
      </c>
      <c r="G34" s="306">
        <v>26</v>
      </c>
      <c r="I34" s="304" t="s">
        <v>431</v>
      </c>
      <c r="J34" s="304" t="s">
        <v>353</v>
      </c>
      <c r="K34" s="305">
        <v>7334</v>
      </c>
      <c r="L34" s="296" t="s">
        <v>192</v>
      </c>
      <c r="M34" s="291">
        <v>173613119208</v>
      </c>
      <c r="N34" s="305">
        <v>10</v>
      </c>
      <c r="O34" s="306">
        <v>154</v>
      </c>
    </row>
    <row r="35" spans="1:15" ht="36">
      <c r="A35" s="304" t="s">
        <v>97</v>
      </c>
      <c r="B35" s="304" t="s">
        <v>346</v>
      </c>
      <c r="C35" s="305">
        <v>876</v>
      </c>
      <c r="D35" s="296" t="s">
        <v>105</v>
      </c>
      <c r="E35" s="291">
        <v>487721036185</v>
      </c>
      <c r="F35" s="305">
        <v>17</v>
      </c>
      <c r="G35" s="306">
        <v>27</v>
      </c>
      <c r="I35" s="304" t="s">
        <v>431</v>
      </c>
      <c r="J35" s="304" t="s">
        <v>353</v>
      </c>
      <c r="K35" s="305">
        <v>7341</v>
      </c>
      <c r="L35" s="296" t="s">
        <v>193</v>
      </c>
      <c r="M35" s="291">
        <v>77061300837</v>
      </c>
      <c r="N35" s="305">
        <v>10</v>
      </c>
      <c r="O35" s="306">
        <v>155</v>
      </c>
    </row>
    <row r="36" spans="1:15" ht="24">
      <c r="A36" s="304" t="s">
        <v>434</v>
      </c>
      <c r="B36" s="304" t="s">
        <v>354</v>
      </c>
      <c r="C36" s="305">
        <v>31</v>
      </c>
      <c r="D36" s="296" t="s">
        <v>436</v>
      </c>
      <c r="E36" s="251">
        <v>536112655430.64</v>
      </c>
      <c r="F36" s="305">
        <v>17</v>
      </c>
      <c r="G36" s="306">
        <v>28</v>
      </c>
      <c r="I36" s="304" t="s">
        <v>431</v>
      </c>
      <c r="J36" s="304" t="s">
        <v>353</v>
      </c>
      <c r="K36" s="305">
        <v>21</v>
      </c>
      <c r="L36" s="296" t="s">
        <v>432</v>
      </c>
      <c r="M36" s="291">
        <v>59857411880</v>
      </c>
      <c r="N36" s="305">
        <v>8</v>
      </c>
      <c r="O36" s="307">
        <v>195</v>
      </c>
    </row>
    <row r="37" spans="1:15" ht="24">
      <c r="A37" s="304" t="s">
        <v>473</v>
      </c>
      <c r="B37" s="304" t="s">
        <v>349</v>
      </c>
      <c r="C37" s="305">
        <v>543</v>
      </c>
      <c r="D37" s="296" t="s">
        <v>38</v>
      </c>
      <c r="E37" s="291">
        <v>1017035516232</v>
      </c>
      <c r="F37" s="305">
        <v>17</v>
      </c>
      <c r="G37" s="306">
        <v>29</v>
      </c>
      <c r="I37" s="304" t="s">
        <v>431</v>
      </c>
      <c r="J37" s="304" t="s">
        <v>353</v>
      </c>
      <c r="K37" s="305">
        <v>22</v>
      </c>
      <c r="L37" s="296" t="s">
        <v>433</v>
      </c>
      <c r="M37" s="291">
        <v>78386093794</v>
      </c>
      <c r="N37" s="305">
        <v>8</v>
      </c>
      <c r="O37" s="307">
        <v>196</v>
      </c>
    </row>
    <row r="38" spans="1:15" ht="36">
      <c r="A38" s="304" t="s">
        <v>461</v>
      </c>
      <c r="B38" s="304" t="s">
        <v>352</v>
      </c>
      <c r="C38" s="305">
        <v>721</v>
      </c>
      <c r="D38" s="296" t="s">
        <v>208</v>
      </c>
      <c r="E38" s="291">
        <v>188868657419</v>
      </c>
      <c r="F38" s="305">
        <v>16</v>
      </c>
      <c r="G38" s="306">
        <v>30</v>
      </c>
      <c r="I38" s="304" t="s">
        <v>431</v>
      </c>
      <c r="J38" s="304" t="s">
        <v>353</v>
      </c>
      <c r="K38" s="305">
        <v>52</v>
      </c>
      <c r="L38" s="296" t="s">
        <v>441</v>
      </c>
      <c r="M38" s="291">
        <v>88198664336</v>
      </c>
      <c r="N38" s="305">
        <v>8</v>
      </c>
      <c r="O38" s="307">
        <v>208</v>
      </c>
    </row>
    <row r="39" spans="1:15" ht="24">
      <c r="A39" s="304" t="s">
        <v>469</v>
      </c>
      <c r="B39" s="304" t="s">
        <v>374</v>
      </c>
      <c r="C39" s="305">
        <v>767</v>
      </c>
      <c r="D39" s="296" t="s">
        <v>252</v>
      </c>
      <c r="E39" s="291">
        <v>84523991033</v>
      </c>
      <c r="F39" s="305">
        <v>16</v>
      </c>
      <c r="G39" s="306">
        <v>31</v>
      </c>
      <c r="I39" s="304" t="s">
        <v>431</v>
      </c>
      <c r="J39" s="304" t="s">
        <v>353</v>
      </c>
      <c r="K39" s="305">
        <v>75</v>
      </c>
      <c r="L39" s="296" t="s">
        <v>454</v>
      </c>
      <c r="M39" s="291">
        <v>9450000000</v>
      </c>
      <c r="N39" s="305">
        <v>7</v>
      </c>
      <c r="O39" s="307">
        <v>229</v>
      </c>
    </row>
    <row r="40" spans="1:15" ht="36">
      <c r="A40" s="304" t="s">
        <v>97</v>
      </c>
      <c r="B40" s="304" t="s">
        <v>346</v>
      </c>
      <c r="C40" s="305">
        <v>869</v>
      </c>
      <c r="D40" s="296" t="s">
        <v>98</v>
      </c>
      <c r="E40" s="291">
        <v>1176636710661</v>
      </c>
      <c r="F40" s="305">
        <v>16</v>
      </c>
      <c r="G40" s="306">
        <v>32</v>
      </c>
      <c r="I40" s="304" t="s">
        <v>431</v>
      </c>
      <c r="J40" s="304" t="s">
        <v>353</v>
      </c>
      <c r="K40" s="305">
        <v>51</v>
      </c>
      <c r="L40" s="296" t="s">
        <v>440</v>
      </c>
      <c r="M40" s="291">
        <v>156309847992</v>
      </c>
      <c r="N40" s="305">
        <v>7</v>
      </c>
      <c r="O40" s="306">
        <v>244</v>
      </c>
    </row>
    <row r="41" spans="1:15" ht="36">
      <c r="A41" s="304" t="s">
        <v>475</v>
      </c>
      <c r="B41" s="304" t="s">
        <v>340</v>
      </c>
      <c r="C41" s="305">
        <v>900</v>
      </c>
      <c r="D41" s="296" t="s">
        <v>127</v>
      </c>
      <c r="E41" s="291">
        <v>469116156946</v>
      </c>
      <c r="F41" s="305">
        <v>16</v>
      </c>
      <c r="G41" s="306">
        <v>33</v>
      </c>
      <c r="I41" s="304" t="s">
        <v>431</v>
      </c>
      <c r="J41" s="304" t="s">
        <v>353</v>
      </c>
      <c r="K41" s="305">
        <v>53</v>
      </c>
      <c r="L41" s="296" t="s">
        <v>442</v>
      </c>
      <c r="M41" s="291">
        <v>134218768316</v>
      </c>
      <c r="N41" s="305">
        <v>7</v>
      </c>
      <c r="O41" s="306">
        <v>245</v>
      </c>
    </row>
    <row r="42" spans="1:15" ht="36">
      <c r="A42" s="304" t="s">
        <v>3</v>
      </c>
      <c r="B42" s="304" t="s">
        <v>360</v>
      </c>
      <c r="C42" s="305">
        <v>682</v>
      </c>
      <c r="D42" s="296" t="s">
        <v>53</v>
      </c>
      <c r="E42" s="291">
        <v>420565933873</v>
      </c>
      <c r="F42" s="305">
        <v>16</v>
      </c>
      <c r="G42" s="306">
        <v>34</v>
      </c>
      <c r="I42" s="304" t="s">
        <v>431</v>
      </c>
      <c r="J42" s="304" t="s">
        <v>353</v>
      </c>
      <c r="K42" s="305">
        <v>69</v>
      </c>
      <c r="L42" s="296" t="s">
        <v>448</v>
      </c>
      <c r="M42" s="291">
        <v>5468654629</v>
      </c>
      <c r="N42" s="305">
        <v>7</v>
      </c>
      <c r="O42" s="306">
        <v>246</v>
      </c>
    </row>
    <row r="43" spans="1:15" ht="24">
      <c r="A43" s="304" t="s">
        <v>80</v>
      </c>
      <c r="B43" s="304" t="s">
        <v>361</v>
      </c>
      <c r="C43" s="305">
        <v>708</v>
      </c>
      <c r="D43" s="296" t="s">
        <v>81</v>
      </c>
      <c r="E43" s="291">
        <v>164069404254</v>
      </c>
      <c r="F43" s="305">
        <v>16</v>
      </c>
      <c r="G43" s="306">
        <v>35</v>
      </c>
      <c r="I43" s="304" t="s">
        <v>434</v>
      </c>
      <c r="J43" s="304" t="s">
        <v>354</v>
      </c>
      <c r="K43" s="305">
        <v>31</v>
      </c>
      <c r="L43" s="312" t="s">
        <v>436</v>
      </c>
      <c r="M43" s="293">
        <v>536112655430.64</v>
      </c>
      <c r="N43" s="305">
        <v>17</v>
      </c>
      <c r="O43" s="308">
        <v>28</v>
      </c>
    </row>
    <row r="44" spans="1:15" ht="24">
      <c r="A44" s="304" t="s">
        <v>461</v>
      </c>
      <c r="B44" s="304" t="s">
        <v>352</v>
      </c>
      <c r="C44" s="305">
        <v>750</v>
      </c>
      <c r="D44" s="296" t="s">
        <v>236</v>
      </c>
      <c r="E44" s="291">
        <v>287650037860</v>
      </c>
      <c r="F44" s="305">
        <v>16</v>
      </c>
      <c r="G44" s="306">
        <v>36</v>
      </c>
      <c r="I44" s="304" t="s">
        <v>434</v>
      </c>
      <c r="J44" s="304" t="s">
        <v>354</v>
      </c>
      <c r="K44" s="305">
        <v>25</v>
      </c>
      <c r="L44" s="296" t="s">
        <v>435</v>
      </c>
      <c r="M44" s="291">
        <v>3537057600</v>
      </c>
      <c r="N44" s="305">
        <v>7</v>
      </c>
      <c r="O44" s="309">
        <v>254</v>
      </c>
    </row>
    <row r="45" spans="1:15" ht="24">
      <c r="A45" s="304" t="s">
        <v>485</v>
      </c>
      <c r="B45" s="304" t="s">
        <v>364</v>
      </c>
      <c r="C45" s="305">
        <v>870</v>
      </c>
      <c r="D45" s="296" t="s">
        <v>99</v>
      </c>
      <c r="E45" s="291">
        <v>57335208144</v>
      </c>
      <c r="F45" s="305">
        <v>16</v>
      </c>
      <c r="G45" s="306">
        <v>37</v>
      </c>
      <c r="I45" s="304" t="s">
        <v>434</v>
      </c>
      <c r="J45" s="304" t="s">
        <v>354</v>
      </c>
      <c r="K45" s="305">
        <v>34</v>
      </c>
      <c r="L45" s="296" t="s">
        <v>437</v>
      </c>
      <c r="M45" s="291">
        <v>4619047877</v>
      </c>
      <c r="N45" s="305">
        <v>6</v>
      </c>
      <c r="O45" s="308">
        <v>277</v>
      </c>
    </row>
    <row r="46" spans="1:15" ht="24">
      <c r="A46" s="304" t="s">
        <v>473</v>
      </c>
      <c r="B46" s="304" t="s">
        <v>349</v>
      </c>
      <c r="C46" s="305">
        <v>810</v>
      </c>
      <c r="D46" s="296" t="s">
        <v>294</v>
      </c>
      <c r="E46" s="291">
        <v>894386513378</v>
      </c>
      <c r="F46" s="305">
        <v>16</v>
      </c>
      <c r="G46" s="306">
        <v>38</v>
      </c>
      <c r="I46" s="304" t="s">
        <v>434</v>
      </c>
      <c r="J46" s="304" t="s">
        <v>354</v>
      </c>
      <c r="K46" s="305">
        <v>45</v>
      </c>
      <c r="L46" s="296" t="s">
        <v>438</v>
      </c>
      <c r="M46" s="291">
        <v>5694719166.49</v>
      </c>
      <c r="N46" s="305">
        <v>4</v>
      </c>
      <c r="O46" s="307">
        <v>333</v>
      </c>
    </row>
    <row r="47" spans="1:15" ht="24">
      <c r="A47" s="304" t="s">
        <v>450</v>
      </c>
      <c r="B47" s="304" t="s">
        <v>343</v>
      </c>
      <c r="C47" s="305">
        <v>7223</v>
      </c>
      <c r="D47" s="296" t="s">
        <v>185</v>
      </c>
      <c r="E47" s="291">
        <v>1507757846759</v>
      </c>
      <c r="F47" s="305">
        <v>16</v>
      </c>
      <c r="G47" s="306">
        <v>39</v>
      </c>
      <c r="I47" s="304" t="s">
        <v>434</v>
      </c>
      <c r="J47" s="304" t="s">
        <v>354</v>
      </c>
      <c r="K47" s="305">
        <v>76</v>
      </c>
      <c r="L47" s="296" t="s">
        <v>456</v>
      </c>
      <c r="M47" s="291">
        <v>219000000</v>
      </c>
      <c r="N47" s="305">
        <v>4</v>
      </c>
      <c r="O47" s="306">
        <v>341</v>
      </c>
    </row>
    <row r="48" spans="1:15" ht="24">
      <c r="A48" s="304" t="s">
        <v>467</v>
      </c>
      <c r="B48" s="304" t="s">
        <v>338</v>
      </c>
      <c r="C48" s="305">
        <v>3075</v>
      </c>
      <c r="D48" s="296" t="s">
        <v>174</v>
      </c>
      <c r="E48" s="291">
        <v>140915346787</v>
      </c>
      <c r="F48" s="305">
        <v>15</v>
      </c>
      <c r="G48" s="306">
        <v>40</v>
      </c>
      <c r="I48" s="304" t="s">
        <v>450</v>
      </c>
      <c r="J48" s="304" t="s">
        <v>343</v>
      </c>
      <c r="K48" s="305">
        <v>7251</v>
      </c>
      <c r="L48" s="296" t="s">
        <v>188</v>
      </c>
      <c r="M48" s="291">
        <v>8779418675216</v>
      </c>
      <c r="N48" s="305">
        <v>19</v>
      </c>
      <c r="O48" s="306">
        <v>17</v>
      </c>
    </row>
    <row r="49" spans="1:15" ht="24">
      <c r="A49" s="304" t="s">
        <v>75</v>
      </c>
      <c r="B49" s="304" t="s">
        <v>375</v>
      </c>
      <c r="C49" s="305">
        <v>702</v>
      </c>
      <c r="D49" s="296" t="s">
        <v>76</v>
      </c>
      <c r="E49" s="291">
        <v>17459522614</v>
      </c>
      <c r="F49" s="305">
        <v>15</v>
      </c>
      <c r="G49" s="306">
        <v>41</v>
      </c>
      <c r="I49" s="304" t="s">
        <v>450</v>
      </c>
      <c r="J49" s="304" t="s">
        <v>343</v>
      </c>
      <c r="K49" s="305">
        <v>7223</v>
      </c>
      <c r="L49" s="296" t="s">
        <v>185</v>
      </c>
      <c r="M49" s="291">
        <v>1507757846759</v>
      </c>
      <c r="N49" s="305">
        <v>16</v>
      </c>
      <c r="O49" s="307">
        <v>39</v>
      </c>
    </row>
    <row r="50" spans="1:15" ht="24">
      <c r="A50" s="304" t="s">
        <v>18</v>
      </c>
      <c r="B50" s="304" t="s">
        <v>363</v>
      </c>
      <c r="C50" s="305">
        <v>715</v>
      </c>
      <c r="D50" s="296" t="s">
        <v>89</v>
      </c>
      <c r="E50" s="292">
        <v>221362000000</v>
      </c>
      <c r="F50" s="305">
        <v>15</v>
      </c>
      <c r="G50" s="306">
        <v>42</v>
      </c>
      <c r="I50" s="304" t="s">
        <v>450</v>
      </c>
      <c r="J50" s="304" t="s">
        <v>343</v>
      </c>
      <c r="K50" s="305">
        <v>71</v>
      </c>
      <c r="L50" s="296" t="s">
        <v>451</v>
      </c>
      <c r="M50" s="291">
        <v>91337785727</v>
      </c>
      <c r="N50" s="305">
        <v>11</v>
      </c>
      <c r="O50" s="307">
        <v>108</v>
      </c>
    </row>
    <row r="51" spans="1:15" ht="24">
      <c r="A51" s="304" t="s">
        <v>13</v>
      </c>
      <c r="B51" s="304" t="s">
        <v>373</v>
      </c>
      <c r="C51" s="305">
        <v>725</v>
      </c>
      <c r="D51" s="296" t="s">
        <v>212</v>
      </c>
      <c r="E51" s="291">
        <v>190771382749</v>
      </c>
      <c r="F51" s="305">
        <v>15</v>
      </c>
      <c r="G51" s="306">
        <v>43</v>
      </c>
      <c r="I51" s="304" t="s">
        <v>450</v>
      </c>
      <c r="J51" s="304" t="s">
        <v>343</v>
      </c>
      <c r="K51" s="305">
        <v>7225</v>
      </c>
      <c r="L51" s="296" t="s">
        <v>437</v>
      </c>
      <c r="M51" s="291">
        <v>12800068044</v>
      </c>
      <c r="N51" s="305">
        <v>6</v>
      </c>
      <c r="O51" s="309">
        <v>273</v>
      </c>
    </row>
    <row r="52" spans="1:15" ht="24">
      <c r="A52" s="304" t="s">
        <v>18</v>
      </c>
      <c r="B52" s="304" t="s">
        <v>363</v>
      </c>
      <c r="C52" s="305">
        <v>736</v>
      </c>
      <c r="D52" s="296" t="s">
        <v>223</v>
      </c>
      <c r="E52" s="291">
        <v>119236283089</v>
      </c>
      <c r="F52" s="305">
        <v>15</v>
      </c>
      <c r="G52" s="306">
        <v>44</v>
      </c>
      <c r="I52" s="304" t="s">
        <v>83</v>
      </c>
      <c r="J52" s="304" t="s">
        <v>357</v>
      </c>
      <c r="K52" s="305">
        <v>710</v>
      </c>
      <c r="L52" s="296" t="s">
        <v>84</v>
      </c>
      <c r="M52" s="291">
        <v>30806771033</v>
      </c>
      <c r="N52" s="305">
        <v>14</v>
      </c>
      <c r="O52" s="307">
        <v>60</v>
      </c>
    </row>
    <row r="53" spans="1:15" ht="24">
      <c r="A53" s="304" t="s">
        <v>87</v>
      </c>
      <c r="B53" s="304" t="s">
        <v>369</v>
      </c>
      <c r="C53" s="305">
        <v>740</v>
      </c>
      <c r="D53" s="296" t="s">
        <v>226</v>
      </c>
      <c r="E53" s="291">
        <v>18680592964</v>
      </c>
      <c r="F53" s="305">
        <v>15</v>
      </c>
      <c r="G53" s="306">
        <v>45</v>
      </c>
      <c r="I53" s="304" t="s">
        <v>215</v>
      </c>
      <c r="J53" s="304" t="s">
        <v>359</v>
      </c>
      <c r="K53" s="305">
        <v>906</v>
      </c>
      <c r="L53" s="296" t="s">
        <v>131</v>
      </c>
      <c r="M53" s="291">
        <v>36122401000</v>
      </c>
      <c r="N53" s="305">
        <v>11</v>
      </c>
      <c r="O53" s="306">
        <v>121</v>
      </c>
    </row>
    <row r="54" spans="1:15" ht="36">
      <c r="A54" s="304" t="s">
        <v>475</v>
      </c>
      <c r="B54" s="304" t="s">
        <v>340</v>
      </c>
      <c r="C54" s="305">
        <v>890</v>
      </c>
      <c r="D54" s="296" t="s">
        <v>119</v>
      </c>
      <c r="E54" s="291">
        <v>57398252000</v>
      </c>
      <c r="F54" s="305">
        <v>15</v>
      </c>
      <c r="G54" s="306">
        <v>46</v>
      </c>
      <c r="I54" s="304" t="s">
        <v>215</v>
      </c>
      <c r="J54" s="304" t="s">
        <v>359</v>
      </c>
      <c r="K54" s="305">
        <v>780</v>
      </c>
      <c r="L54" s="296" t="s">
        <v>265</v>
      </c>
      <c r="M54" s="291">
        <v>19263829640</v>
      </c>
      <c r="N54" s="305">
        <v>10</v>
      </c>
      <c r="O54" s="306">
        <v>139</v>
      </c>
    </row>
    <row r="55" spans="1:15" ht="36">
      <c r="A55" s="304" t="s">
        <v>461</v>
      </c>
      <c r="B55" s="304" t="s">
        <v>352</v>
      </c>
      <c r="C55" s="305">
        <v>742</v>
      </c>
      <c r="D55" s="296" t="s">
        <v>229</v>
      </c>
      <c r="E55" s="291">
        <v>387056726041</v>
      </c>
      <c r="F55" s="305">
        <v>15</v>
      </c>
      <c r="G55" s="306">
        <v>47</v>
      </c>
      <c r="I55" s="304" t="s">
        <v>215</v>
      </c>
      <c r="J55" s="304" t="s">
        <v>359</v>
      </c>
      <c r="K55" s="305">
        <v>790</v>
      </c>
      <c r="L55" s="296" t="s">
        <v>274</v>
      </c>
      <c r="M55" s="291">
        <v>15857634901</v>
      </c>
      <c r="N55" s="305">
        <v>10</v>
      </c>
      <c r="O55" s="309">
        <v>148</v>
      </c>
    </row>
    <row r="56" spans="1:15" ht="48">
      <c r="A56" s="304" t="s">
        <v>463</v>
      </c>
      <c r="B56" s="304" t="s">
        <v>371</v>
      </c>
      <c r="C56" s="305">
        <v>379</v>
      </c>
      <c r="D56" s="296" t="s">
        <v>1</v>
      </c>
      <c r="E56" s="291">
        <v>92130000000</v>
      </c>
      <c r="F56" s="305">
        <v>15</v>
      </c>
      <c r="G56" s="306">
        <v>48</v>
      </c>
      <c r="I56" s="304" t="s">
        <v>215</v>
      </c>
      <c r="J56" s="304" t="s">
        <v>359</v>
      </c>
      <c r="K56" s="305">
        <v>789</v>
      </c>
      <c r="L56" s="296" t="s">
        <v>273</v>
      </c>
      <c r="M56" s="291">
        <v>9798626000</v>
      </c>
      <c r="N56" s="305">
        <v>10</v>
      </c>
      <c r="O56" s="307">
        <v>151</v>
      </c>
    </row>
    <row r="57" spans="1:15" ht="24">
      <c r="A57" s="304" t="s">
        <v>70</v>
      </c>
      <c r="B57" s="304" t="s">
        <v>381</v>
      </c>
      <c r="C57" s="305">
        <v>714</v>
      </c>
      <c r="D57" s="296" t="s">
        <v>88</v>
      </c>
      <c r="E57" s="291">
        <v>58950978400</v>
      </c>
      <c r="F57" s="305">
        <v>15</v>
      </c>
      <c r="G57" s="306">
        <v>49</v>
      </c>
      <c r="I57" s="304" t="s">
        <v>215</v>
      </c>
      <c r="J57" s="304" t="s">
        <v>359</v>
      </c>
      <c r="K57" s="305">
        <v>793</v>
      </c>
      <c r="L57" s="296" t="s">
        <v>277</v>
      </c>
      <c r="M57" s="291">
        <v>8307930200</v>
      </c>
      <c r="N57" s="305">
        <v>8</v>
      </c>
      <c r="O57" s="309">
        <v>202</v>
      </c>
    </row>
    <row r="58" spans="1:15" ht="36">
      <c r="A58" s="304" t="s">
        <v>26</v>
      </c>
      <c r="B58" s="304" t="s">
        <v>380</v>
      </c>
      <c r="C58" s="305">
        <v>513</v>
      </c>
      <c r="D58" s="296" t="s">
        <v>36</v>
      </c>
      <c r="E58" s="291">
        <v>29221488062</v>
      </c>
      <c r="F58" s="305">
        <v>14</v>
      </c>
      <c r="G58" s="306">
        <v>50</v>
      </c>
      <c r="I58" s="304" t="s">
        <v>215</v>
      </c>
      <c r="J58" s="304" t="s">
        <v>359</v>
      </c>
      <c r="K58" s="305">
        <v>812</v>
      </c>
      <c r="L58" s="296" t="s">
        <v>296</v>
      </c>
      <c r="M58" s="291">
        <v>14027508000</v>
      </c>
      <c r="N58" s="305">
        <v>8</v>
      </c>
      <c r="O58" s="309">
        <v>203</v>
      </c>
    </row>
    <row r="59" spans="1:15" ht="24">
      <c r="A59" s="304" t="s">
        <v>461</v>
      </c>
      <c r="B59" s="304" t="s">
        <v>352</v>
      </c>
      <c r="C59" s="305">
        <v>760</v>
      </c>
      <c r="D59" s="296" t="s">
        <v>245</v>
      </c>
      <c r="E59" s="291">
        <v>81937216002</v>
      </c>
      <c r="F59" s="305">
        <v>14</v>
      </c>
      <c r="G59" s="306">
        <v>51</v>
      </c>
      <c r="I59" s="304" t="s">
        <v>215</v>
      </c>
      <c r="J59" s="304" t="s">
        <v>359</v>
      </c>
      <c r="K59" s="305">
        <v>729</v>
      </c>
      <c r="L59" s="296" t="s">
        <v>216</v>
      </c>
      <c r="M59" s="291">
        <v>11979170000</v>
      </c>
      <c r="N59" s="305">
        <v>7</v>
      </c>
      <c r="O59" s="306">
        <v>251</v>
      </c>
    </row>
    <row r="60" spans="1:15" ht="36">
      <c r="A60" s="304" t="s">
        <v>469</v>
      </c>
      <c r="B60" s="304" t="s">
        <v>374</v>
      </c>
      <c r="C60" s="305">
        <v>773</v>
      </c>
      <c r="D60" s="296" t="s">
        <v>259</v>
      </c>
      <c r="E60" s="291">
        <v>31579046888</v>
      </c>
      <c r="F60" s="305">
        <v>14</v>
      </c>
      <c r="G60" s="306">
        <v>52</v>
      </c>
      <c r="I60" s="304" t="s">
        <v>215</v>
      </c>
      <c r="J60" s="304" t="s">
        <v>359</v>
      </c>
      <c r="K60" s="305">
        <v>788</v>
      </c>
      <c r="L60" s="296" t="s">
        <v>272</v>
      </c>
      <c r="M60" s="291">
        <v>7254396000</v>
      </c>
      <c r="N60" s="305">
        <v>6</v>
      </c>
      <c r="O60" s="307">
        <v>266</v>
      </c>
    </row>
    <row r="61" spans="1:15" ht="24">
      <c r="A61" s="304" t="s">
        <v>465</v>
      </c>
      <c r="B61" s="304" t="s">
        <v>372</v>
      </c>
      <c r="C61" s="305">
        <v>4006</v>
      </c>
      <c r="D61" s="296" t="s">
        <v>175</v>
      </c>
      <c r="E61" s="291">
        <v>7322672977</v>
      </c>
      <c r="F61" s="305">
        <v>14</v>
      </c>
      <c r="G61" s="306">
        <v>53</v>
      </c>
      <c r="I61" s="304" t="s">
        <v>215</v>
      </c>
      <c r="J61" s="304" t="s">
        <v>359</v>
      </c>
      <c r="K61" s="305">
        <v>7240</v>
      </c>
      <c r="L61" s="296" t="s">
        <v>186</v>
      </c>
      <c r="M61" s="291">
        <v>10969269037</v>
      </c>
      <c r="N61" s="305">
        <v>6</v>
      </c>
      <c r="O61" s="306">
        <v>298</v>
      </c>
    </row>
    <row r="62" spans="1:15" ht="36">
      <c r="A62" s="304" t="s">
        <v>15</v>
      </c>
      <c r="B62" s="304" t="s">
        <v>355</v>
      </c>
      <c r="C62" s="305">
        <v>804</v>
      </c>
      <c r="D62" s="296" t="s">
        <v>288</v>
      </c>
      <c r="E62" s="291">
        <v>48594470676</v>
      </c>
      <c r="F62" s="305">
        <v>14</v>
      </c>
      <c r="G62" s="306">
        <v>54</v>
      </c>
      <c r="I62" s="304" t="s">
        <v>215</v>
      </c>
      <c r="J62" s="304" t="s">
        <v>359</v>
      </c>
      <c r="K62" s="305">
        <v>785</v>
      </c>
      <c r="L62" s="296" t="s">
        <v>269</v>
      </c>
      <c r="M62" s="291">
        <v>15302530000</v>
      </c>
      <c r="N62" s="305">
        <v>6</v>
      </c>
      <c r="O62" s="308">
        <v>307</v>
      </c>
    </row>
    <row r="63" spans="1:15" ht="36">
      <c r="A63" s="304" t="s">
        <v>80</v>
      </c>
      <c r="B63" s="304" t="s">
        <v>361</v>
      </c>
      <c r="C63" s="305">
        <v>842</v>
      </c>
      <c r="D63" s="296" t="s">
        <v>324</v>
      </c>
      <c r="E63" s="291">
        <v>188444104235</v>
      </c>
      <c r="F63" s="305">
        <v>14</v>
      </c>
      <c r="G63" s="306">
        <v>55</v>
      </c>
      <c r="I63" s="304" t="s">
        <v>3</v>
      </c>
      <c r="J63" s="304" t="s">
        <v>360</v>
      </c>
      <c r="K63" s="305">
        <v>682</v>
      </c>
      <c r="L63" s="296" t="s">
        <v>53</v>
      </c>
      <c r="M63" s="291">
        <v>420565933873</v>
      </c>
      <c r="N63" s="305">
        <v>16</v>
      </c>
      <c r="O63" s="308">
        <v>34</v>
      </c>
    </row>
    <row r="64" spans="1:15" ht="24">
      <c r="A64" s="304" t="s">
        <v>475</v>
      </c>
      <c r="B64" s="304" t="s">
        <v>340</v>
      </c>
      <c r="C64" s="305">
        <v>894</v>
      </c>
      <c r="D64" s="296" t="s">
        <v>123</v>
      </c>
      <c r="E64" s="291">
        <v>220387079620</v>
      </c>
      <c r="F64" s="305">
        <v>14</v>
      </c>
      <c r="G64" s="306">
        <v>56</v>
      </c>
      <c r="I64" s="304" t="s">
        <v>3</v>
      </c>
      <c r="J64" s="304" t="s">
        <v>360</v>
      </c>
      <c r="K64" s="305">
        <v>681</v>
      </c>
      <c r="L64" s="296" t="s">
        <v>52</v>
      </c>
      <c r="M64" s="291">
        <v>150864672815</v>
      </c>
      <c r="N64" s="305">
        <v>10</v>
      </c>
      <c r="O64" s="308">
        <v>133</v>
      </c>
    </row>
    <row r="65" spans="1:15" ht="36">
      <c r="A65" s="304" t="s">
        <v>61</v>
      </c>
      <c r="B65" s="304" t="s">
        <v>350</v>
      </c>
      <c r="C65" s="305">
        <v>692</v>
      </c>
      <c r="D65" s="296" t="s">
        <v>62</v>
      </c>
      <c r="E65" s="291">
        <v>13719458141</v>
      </c>
      <c r="F65" s="305">
        <v>14</v>
      </c>
      <c r="G65" s="306">
        <v>57</v>
      </c>
      <c r="I65" s="304" t="s">
        <v>3</v>
      </c>
      <c r="J65" s="304" t="s">
        <v>360</v>
      </c>
      <c r="K65" s="305">
        <v>683</v>
      </c>
      <c r="L65" s="296" t="s">
        <v>53</v>
      </c>
      <c r="M65" s="291">
        <v>37297659327</v>
      </c>
      <c r="N65" s="305">
        <v>6</v>
      </c>
      <c r="O65" s="307">
        <v>264</v>
      </c>
    </row>
    <row r="66" spans="1:15" ht="12">
      <c r="A66" s="304" t="s">
        <v>87</v>
      </c>
      <c r="B66" s="304" t="s">
        <v>369</v>
      </c>
      <c r="C66" s="305">
        <v>731</v>
      </c>
      <c r="D66" s="296" t="s">
        <v>218</v>
      </c>
      <c r="E66" s="291">
        <v>15324120948</v>
      </c>
      <c r="F66" s="305">
        <v>14</v>
      </c>
      <c r="G66" s="306">
        <v>58</v>
      </c>
      <c r="I66" s="304" t="s">
        <v>3</v>
      </c>
      <c r="J66" s="304" t="s">
        <v>360</v>
      </c>
      <c r="K66" s="305">
        <v>684</v>
      </c>
      <c r="L66" s="296" t="s">
        <v>54</v>
      </c>
      <c r="M66" s="291">
        <v>13793565546</v>
      </c>
      <c r="N66" s="305">
        <v>6</v>
      </c>
      <c r="O66" s="307">
        <v>265</v>
      </c>
    </row>
    <row r="67" spans="1:15" ht="24">
      <c r="A67" s="304" t="s">
        <v>479</v>
      </c>
      <c r="B67" s="304" t="s">
        <v>379</v>
      </c>
      <c r="C67" s="305">
        <v>822</v>
      </c>
      <c r="D67" s="296" t="s">
        <v>305</v>
      </c>
      <c r="E67" s="291">
        <v>35344640595</v>
      </c>
      <c r="F67" s="305">
        <v>14</v>
      </c>
      <c r="G67" s="306">
        <v>59</v>
      </c>
      <c r="I67" s="304" t="s">
        <v>3</v>
      </c>
      <c r="J67" s="304" t="s">
        <v>360</v>
      </c>
      <c r="K67" s="305">
        <v>383</v>
      </c>
      <c r="L67" s="296" t="s">
        <v>4</v>
      </c>
      <c r="M67" s="291">
        <v>97223726981</v>
      </c>
      <c r="N67" s="305">
        <v>5</v>
      </c>
      <c r="O67" s="308">
        <v>318</v>
      </c>
    </row>
    <row r="68" spans="1:15" ht="24">
      <c r="A68" s="304" t="s">
        <v>83</v>
      </c>
      <c r="B68" s="304" t="s">
        <v>357</v>
      </c>
      <c r="C68" s="305">
        <v>710</v>
      </c>
      <c r="D68" s="296" t="s">
        <v>84</v>
      </c>
      <c r="E68" s="291">
        <v>30806771033</v>
      </c>
      <c r="F68" s="305">
        <v>14</v>
      </c>
      <c r="G68" s="306">
        <v>60</v>
      </c>
      <c r="I68" s="304" t="s">
        <v>3</v>
      </c>
      <c r="J68" s="304" t="s">
        <v>360</v>
      </c>
      <c r="K68" s="305">
        <v>685</v>
      </c>
      <c r="L68" s="296" t="s">
        <v>54</v>
      </c>
      <c r="M68" s="291">
        <v>29319978342</v>
      </c>
      <c r="N68" s="305">
        <v>4</v>
      </c>
      <c r="O68" s="307">
        <v>335</v>
      </c>
    </row>
    <row r="69" spans="1:15" ht="24">
      <c r="A69" s="304" t="s">
        <v>452</v>
      </c>
      <c r="B69" s="304" t="s">
        <v>377</v>
      </c>
      <c r="C69" s="305">
        <v>74</v>
      </c>
      <c r="D69" s="296" t="s">
        <v>453</v>
      </c>
      <c r="E69" s="291">
        <v>2797221380</v>
      </c>
      <c r="F69" s="305">
        <v>14</v>
      </c>
      <c r="G69" s="306">
        <v>61</v>
      </c>
      <c r="I69" s="304" t="s">
        <v>3</v>
      </c>
      <c r="J69" s="304" t="s">
        <v>360</v>
      </c>
      <c r="K69" s="305">
        <v>937</v>
      </c>
      <c r="L69" s="296" t="s">
        <v>148</v>
      </c>
      <c r="M69" s="291">
        <v>75000000</v>
      </c>
      <c r="N69" s="305">
        <v>1</v>
      </c>
      <c r="O69" s="307">
        <v>361</v>
      </c>
    </row>
    <row r="70" spans="1:15" ht="24">
      <c r="A70" s="304" t="s">
        <v>85</v>
      </c>
      <c r="B70" s="304" t="s">
        <v>347</v>
      </c>
      <c r="C70" s="305">
        <v>734</v>
      </c>
      <c r="D70" s="296" t="s">
        <v>221</v>
      </c>
      <c r="E70" s="291">
        <v>12680458389</v>
      </c>
      <c r="F70" s="305">
        <v>14</v>
      </c>
      <c r="G70" s="306">
        <v>62</v>
      </c>
      <c r="I70" s="304" t="s">
        <v>29</v>
      </c>
      <c r="J70" s="304" t="s">
        <v>362</v>
      </c>
      <c r="K70" s="305">
        <v>656</v>
      </c>
      <c r="L70" s="296" t="s">
        <v>50</v>
      </c>
      <c r="M70" s="291">
        <v>10941750093</v>
      </c>
      <c r="N70" s="305">
        <v>13</v>
      </c>
      <c r="O70" s="308">
        <v>64</v>
      </c>
    </row>
    <row r="71" spans="1:15" ht="24">
      <c r="A71" s="304" t="s">
        <v>422</v>
      </c>
      <c r="B71" s="304" t="s">
        <v>341</v>
      </c>
      <c r="C71" s="305">
        <v>8</v>
      </c>
      <c r="D71" s="296" t="s">
        <v>425</v>
      </c>
      <c r="E71" s="291">
        <v>7558389833</v>
      </c>
      <c r="F71" s="305">
        <v>13</v>
      </c>
      <c r="G71" s="306">
        <v>63</v>
      </c>
      <c r="I71" s="304" t="s">
        <v>29</v>
      </c>
      <c r="J71" s="304" t="s">
        <v>362</v>
      </c>
      <c r="K71" s="305">
        <v>910</v>
      </c>
      <c r="L71" s="296" t="s">
        <v>134</v>
      </c>
      <c r="M71" s="291">
        <v>8112000000</v>
      </c>
      <c r="N71" s="305">
        <v>12</v>
      </c>
      <c r="O71" s="306">
        <v>97</v>
      </c>
    </row>
    <row r="72" spans="1:15" ht="12">
      <c r="A72" s="304" t="s">
        <v>29</v>
      </c>
      <c r="B72" s="304" t="s">
        <v>362</v>
      </c>
      <c r="C72" s="305">
        <v>656</v>
      </c>
      <c r="D72" s="313" t="s">
        <v>50</v>
      </c>
      <c r="E72" s="294">
        <v>10941750093</v>
      </c>
      <c r="F72" s="305">
        <v>13</v>
      </c>
      <c r="G72" s="306">
        <v>64</v>
      </c>
      <c r="I72" s="304" t="s">
        <v>29</v>
      </c>
      <c r="J72" s="304" t="s">
        <v>362</v>
      </c>
      <c r="K72" s="305">
        <v>477</v>
      </c>
      <c r="L72" s="296" t="s">
        <v>30</v>
      </c>
      <c r="M72" s="291">
        <v>929790000</v>
      </c>
      <c r="N72" s="305">
        <v>7</v>
      </c>
      <c r="O72" s="307">
        <v>222</v>
      </c>
    </row>
    <row r="73" spans="1:15" ht="24">
      <c r="A73" s="304" t="s">
        <v>97</v>
      </c>
      <c r="B73" s="314" t="s">
        <v>346</v>
      </c>
      <c r="C73" s="311">
        <v>883</v>
      </c>
      <c r="D73" s="296" t="s">
        <v>112</v>
      </c>
      <c r="E73" s="291">
        <v>264032925700</v>
      </c>
      <c r="F73" s="305">
        <v>13</v>
      </c>
      <c r="G73" s="306">
        <v>65</v>
      </c>
      <c r="I73" s="304" t="s">
        <v>29</v>
      </c>
      <c r="J73" s="304" t="s">
        <v>362</v>
      </c>
      <c r="K73" s="305">
        <v>7032</v>
      </c>
      <c r="L73" s="296" t="s">
        <v>181</v>
      </c>
      <c r="M73" s="291">
        <v>2007585520</v>
      </c>
      <c r="N73" s="305">
        <v>7</v>
      </c>
      <c r="O73" s="308">
        <v>257</v>
      </c>
    </row>
    <row r="74" spans="1:15" ht="12">
      <c r="A74" s="304" t="s">
        <v>475</v>
      </c>
      <c r="B74" s="304" t="s">
        <v>340</v>
      </c>
      <c r="C74" s="305">
        <v>905</v>
      </c>
      <c r="D74" s="296" t="s">
        <v>130</v>
      </c>
      <c r="E74" s="291">
        <v>132977679000</v>
      </c>
      <c r="F74" s="305">
        <v>13</v>
      </c>
      <c r="G74" s="306">
        <v>66</v>
      </c>
      <c r="I74" s="304" t="s">
        <v>29</v>
      </c>
      <c r="J74" s="304" t="s">
        <v>362</v>
      </c>
      <c r="K74" s="305">
        <v>912</v>
      </c>
      <c r="L74" s="296" t="s">
        <v>135</v>
      </c>
      <c r="M74" s="291">
        <v>511000000</v>
      </c>
      <c r="N74" s="305">
        <v>6</v>
      </c>
      <c r="O74" s="306">
        <v>270</v>
      </c>
    </row>
    <row r="75" spans="1:15" ht="24">
      <c r="A75" s="304" t="s">
        <v>473</v>
      </c>
      <c r="B75" s="304" t="s">
        <v>349</v>
      </c>
      <c r="C75" s="305">
        <v>232</v>
      </c>
      <c r="D75" s="296" t="s">
        <v>474</v>
      </c>
      <c r="E75" s="291">
        <v>378093530017</v>
      </c>
      <c r="F75" s="305">
        <v>13</v>
      </c>
      <c r="G75" s="306">
        <v>67</v>
      </c>
      <c r="I75" s="304" t="s">
        <v>29</v>
      </c>
      <c r="J75" s="304" t="s">
        <v>362</v>
      </c>
      <c r="K75" s="305">
        <v>475</v>
      </c>
      <c r="L75" s="296" t="s">
        <v>437</v>
      </c>
      <c r="M75" s="291">
        <v>386699500</v>
      </c>
      <c r="N75" s="305">
        <v>6</v>
      </c>
      <c r="O75" s="309">
        <v>284</v>
      </c>
    </row>
    <row r="76" spans="1:15" ht="24">
      <c r="A76" s="304" t="s">
        <v>477</v>
      </c>
      <c r="B76" s="304" t="s">
        <v>368</v>
      </c>
      <c r="C76" s="305">
        <v>326</v>
      </c>
      <c r="D76" s="296" t="s">
        <v>484</v>
      </c>
      <c r="E76" s="291">
        <v>115055000000</v>
      </c>
      <c r="F76" s="305">
        <v>13</v>
      </c>
      <c r="G76" s="306">
        <v>68</v>
      </c>
      <c r="I76" s="304" t="s">
        <v>29</v>
      </c>
      <c r="J76" s="304" t="s">
        <v>362</v>
      </c>
      <c r="K76" s="305">
        <v>958</v>
      </c>
      <c r="L76" s="296" t="s">
        <v>165</v>
      </c>
      <c r="M76" s="291">
        <v>102000000</v>
      </c>
      <c r="N76" s="305">
        <v>3</v>
      </c>
      <c r="O76" s="309">
        <v>357</v>
      </c>
    </row>
    <row r="77" spans="1:15" ht="24">
      <c r="A77" s="304" t="s">
        <v>70</v>
      </c>
      <c r="B77" s="304" t="s">
        <v>381</v>
      </c>
      <c r="C77" s="305">
        <v>705</v>
      </c>
      <c r="D77" s="296" t="s">
        <v>79</v>
      </c>
      <c r="E77" s="291">
        <v>44477294833</v>
      </c>
      <c r="F77" s="305">
        <v>13</v>
      </c>
      <c r="G77" s="306">
        <v>69</v>
      </c>
      <c r="I77" s="304" t="s">
        <v>473</v>
      </c>
      <c r="J77" s="304" t="s">
        <v>349</v>
      </c>
      <c r="K77" s="305">
        <v>809</v>
      </c>
      <c r="L77" s="296" t="s">
        <v>293</v>
      </c>
      <c r="M77" s="291">
        <v>3300859181114</v>
      </c>
      <c r="N77" s="305">
        <v>22</v>
      </c>
      <c r="O77" s="308">
        <v>4</v>
      </c>
    </row>
    <row r="78" spans="1:15" ht="24">
      <c r="A78" s="304" t="s">
        <v>461</v>
      </c>
      <c r="B78" s="304" t="s">
        <v>352</v>
      </c>
      <c r="C78" s="305">
        <v>764</v>
      </c>
      <c r="D78" s="296" t="s">
        <v>249</v>
      </c>
      <c r="E78" s="291">
        <v>10422751767</v>
      </c>
      <c r="F78" s="305">
        <v>13</v>
      </c>
      <c r="G78" s="306">
        <v>70</v>
      </c>
      <c r="I78" s="304" t="s">
        <v>473</v>
      </c>
      <c r="J78" s="304" t="s">
        <v>349</v>
      </c>
      <c r="K78" s="305">
        <v>543</v>
      </c>
      <c r="L78" s="313" t="s">
        <v>38</v>
      </c>
      <c r="M78" s="294">
        <v>1017035516232</v>
      </c>
      <c r="N78" s="305">
        <v>17</v>
      </c>
      <c r="O78" s="308">
        <v>29</v>
      </c>
    </row>
    <row r="79" spans="1:15" ht="24">
      <c r="A79" s="304" t="s">
        <v>431</v>
      </c>
      <c r="B79" s="304" t="s">
        <v>353</v>
      </c>
      <c r="C79" s="305">
        <v>70</v>
      </c>
      <c r="D79" s="296" t="s">
        <v>449</v>
      </c>
      <c r="E79" s="291">
        <v>150000000000</v>
      </c>
      <c r="F79" s="305">
        <v>13</v>
      </c>
      <c r="G79" s="306">
        <v>71</v>
      </c>
      <c r="I79" s="304" t="s">
        <v>473</v>
      </c>
      <c r="J79" s="304" t="s">
        <v>349</v>
      </c>
      <c r="K79" s="305">
        <v>810</v>
      </c>
      <c r="L79" s="315" t="s">
        <v>294</v>
      </c>
      <c r="M79" s="295">
        <v>894386513378</v>
      </c>
      <c r="N79" s="305">
        <v>16</v>
      </c>
      <c r="O79" s="307">
        <v>38</v>
      </c>
    </row>
    <row r="80" spans="1:15" ht="24">
      <c r="A80" s="304" t="s">
        <v>11</v>
      </c>
      <c r="B80" s="304" t="s">
        <v>383</v>
      </c>
      <c r="C80" s="305">
        <v>412</v>
      </c>
      <c r="D80" s="296" t="s">
        <v>12</v>
      </c>
      <c r="E80" s="291">
        <v>120310081346</v>
      </c>
      <c r="F80" s="305">
        <v>13</v>
      </c>
      <c r="G80" s="306">
        <v>72</v>
      </c>
      <c r="I80" s="304" t="s">
        <v>473</v>
      </c>
      <c r="J80" s="304" t="s">
        <v>349</v>
      </c>
      <c r="K80" s="305">
        <v>232</v>
      </c>
      <c r="L80" s="296" t="s">
        <v>474</v>
      </c>
      <c r="M80" s="291">
        <v>378093530017</v>
      </c>
      <c r="N80" s="305">
        <v>13</v>
      </c>
      <c r="O80" s="307">
        <v>67</v>
      </c>
    </row>
    <row r="81" spans="1:15" ht="36">
      <c r="A81" s="304" t="s">
        <v>471</v>
      </c>
      <c r="B81" s="304" t="s">
        <v>378</v>
      </c>
      <c r="C81" s="305">
        <v>584</v>
      </c>
      <c r="D81" s="296" t="s">
        <v>43</v>
      </c>
      <c r="E81" s="291">
        <v>147532298970</v>
      </c>
      <c r="F81" s="305">
        <v>13</v>
      </c>
      <c r="G81" s="306">
        <v>73</v>
      </c>
      <c r="I81" s="304" t="s">
        <v>473</v>
      </c>
      <c r="J81" s="304" t="s">
        <v>349</v>
      </c>
      <c r="K81" s="305">
        <v>762</v>
      </c>
      <c r="L81" s="296" t="s">
        <v>247</v>
      </c>
      <c r="M81" s="291">
        <v>132738000164</v>
      </c>
      <c r="N81" s="305">
        <v>12</v>
      </c>
      <c r="O81" s="307">
        <v>95</v>
      </c>
    </row>
    <row r="82" spans="1:15" ht="24">
      <c r="A82" s="304" t="s">
        <v>210</v>
      </c>
      <c r="B82" s="304" t="s">
        <v>387</v>
      </c>
      <c r="C82" s="305">
        <v>732</v>
      </c>
      <c r="D82" s="296" t="s">
        <v>219</v>
      </c>
      <c r="E82" s="291">
        <v>1941000002</v>
      </c>
      <c r="F82" s="305">
        <v>13</v>
      </c>
      <c r="G82" s="306">
        <v>74</v>
      </c>
      <c r="I82" s="304" t="s">
        <v>473</v>
      </c>
      <c r="J82" s="304" t="s">
        <v>349</v>
      </c>
      <c r="K82" s="305">
        <v>954</v>
      </c>
      <c r="L82" s="296" t="s">
        <v>161</v>
      </c>
      <c r="M82" s="291">
        <v>23731000000</v>
      </c>
      <c r="N82" s="305">
        <v>6</v>
      </c>
      <c r="O82" s="306">
        <v>271</v>
      </c>
    </row>
    <row r="83" spans="1:15" ht="36">
      <c r="A83" s="304" t="s">
        <v>85</v>
      </c>
      <c r="B83" s="304" t="s">
        <v>347</v>
      </c>
      <c r="C83" s="305">
        <v>751</v>
      </c>
      <c r="D83" s="296" t="s">
        <v>237</v>
      </c>
      <c r="E83" s="291">
        <v>14060665533</v>
      </c>
      <c r="F83" s="305">
        <v>13</v>
      </c>
      <c r="G83" s="306">
        <v>75</v>
      </c>
      <c r="I83" s="304" t="s">
        <v>473</v>
      </c>
      <c r="J83" s="304" t="s">
        <v>349</v>
      </c>
      <c r="K83" s="305">
        <v>955</v>
      </c>
      <c r="L83" s="296" t="s">
        <v>162</v>
      </c>
      <c r="M83" s="291">
        <v>2802000000</v>
      </c>
      <c r="N83" s="305">
        <v>6</v>
      </c>
      <c r="O83" s="309">
        <v>272</v>
      </c>
    </row>
    <row r="84" spans="1:15" ht="36">
      <c r="A84" s="304" t="s">
        <v>479</v>
      </c>
      <c r="B84" s="304" t="s">
        <v>379</v>
      </c>
      <c r="C84" s="305">
        <v>823</v>
      </c>
      <c r="D84" s="296" t="s">
        <v>306</v>
      </c>
      <c r="E84" s="291">
        <v>30735475708</v>
      </c>
      <c r="F84" s="305">
        <v>13</v>
      </c>
      <c r="G84" s="306">
        <v>76</v>
      </c>
      <c r="I84" s="304" t="s">
        <v>485</v>
      </c>
      <c r="J84" s="304" t="s">
        <v>364</v>
      </c>
      <c r="K84" s="305">
        <v>870</v>
      </c>
      <c r="L84" s="296" t="s">
        <v>99</v>
      </c>
      <c r="M84" s="291">
        <v>57335208144</v>
      </c>
      <c r="N84" s="305">
        <v>16</v>
      </c>
      <c r="O84" s="307">
        <v>37</v>
      </c>
    </row>
    <row r="85" spans="1:15" ht="24">
      <c r="A85" s="304" t="s">
        <v>22</v>
      </c>
      <c r="B85" s="304" t="s">
        <v>370</v>
      </c>
      <c r="C85" s="305">
        <v>911</v>
      </c>
      <c r="D85" s="296" t="s">
        <v>133</v>
      </c>
      <c r="E85" s="291">
        <v>4987000000</v>
      </c>
      <c r="F85" s="305">
        <v>13</v>
      </c>
      <c r="G85" s="306">
        <v>77</v>
      </c>
      <c r="I85" s="304" t="s">
        <v>485</v>
      </c>
      <c r="J85" s="304" t="s">
        <v>364</v>
      </c>
      <c r="K85" s="305">
        <v>857</v>
      </c>
      <c r="L85" s="296" t="s">
        <v>330</v>
      </c>
      <c r="M85" s="291">
        <v>7215670000</v>
      </c>
      <c r="N85" s="305">
        <v>10</v>
      </c>
      <c r="O85" s="308">
        <v>149</v>
      </c>
    </row>
    <row r="86" spans="1:15" ht="24">
      <c r="A86" s="304" t="s">
        <v>257</v>
      </c>
      <c r="B86" s="304" t="s">
        <v>366</v>
      </c>
      <c r="C86" s="305">
        <v>914</v>
      </c>
      <c r="D86" s="296" t="s">
        <v>136</v>
      </c>
      <c r="E86" s="291">
        <v>58848000000</v>
      </c>
      <c r="F86" s="305">
        <v>13</v>
      </c>
      <c r="G86" s="306">
        <v>78</v>
      </c>
      <c r="I86" s="304" t="s">
        <v>485</v>
      </c>
      <c r="J86" s="304" t="s">
        <v>364</v>
      </c>
      <c r="K86" s="305">
        <v>856</v>
      </c>
      <c r="L86" s="296" t="s">
        <v>329</v>
      </c>
      <c r="M86" s="291">
        <v>417011000</v>
      </c>
      <c r="N86" s="305">
        <v>10</v>
      </c>
      <c r="O86" s="306">
        <v>152</v>
      </c>
    </row>
    <row r="87" spans="1:15" ht="24">
      <c r="A87" s="304" t="s">
        <v>487</v>
      </c>
      <c r="B87" s="304" t="s">
        <v>356</v>
      </c>
      <c r="C87" s="305">
        <v>7132</v>
      </c>
      <c r="D87" s="296" t="s">
        <v>183</v>
      </c>
      <c r="E87" s="291">
        <v>48827718076</v>
      </c>
      <c r="F87" s="305">
        <v>13</v>
      </c>
      <c r="G87" s="306">
        <v>79</v>
      </c>
      <c r="I87" s="304" t="s">
        <v>485</v>
      </c>
      <c r="J87" s="304" t="s">
        <v>364</v>
      </c>
      <c r="K87" s="305">
        <v>871</v>
      </c>
      <c r="L87" s="296" t="s">
        <v>100</v>
      </c>
      <c r="M87" s="291">
        <v>1601248680</v>
      </c>
      <c r="N87" s="305">
        <v>9</v>
      </c>
      <c r="O87" s="306">
        <v>160</v>
      </c>
    </row>
    <row r="88" spans="1:15" ht="24">
      <c r="A88" s="304" t="s">
        <v>70</v>
      </c>
      <c r="B88" s="304" t="s">
        <v>381</v>
      </c>
      <c r="C88" s="305">
        <v>703</v>
      </c>
      <c r="D88" s="296" t="s">
        <v>77</v>
      </c>
      <c r="E88" s="291">
        <v>21103430055</v>
      </c>
      <c r="F88" s="305">
        <v>13</v>
      </c>
      <c r="G88" s="306">
        <v>80</v>
      </c>
      <c r="I88" s="304" t="s">
        <v>485</v>
      </c>
      <c r="J88" s="304" t="s">
        <v>364</v>
      </c>
      <c r="K88" s="305">
        <v>335</v>
      </c>
      <c r="L88" s="296" t="s">
        <v>486</v>
      </c>
      <c r="M88" s="291">
        <v>1006699326</v>
      </c>
      <c r="N88" s="305">
        <v>9</v>
      </c>
      <c r="O88" s="306">
        <v>162</v>
      </c>
    </row>
    <row r="89" spans="1:15" ht="36">
      <c r="A89" s="304" t="s">
        <v>431</v>
      </c>
      <c r="B89" s="304" t="s">
        <v>353</v>
      </c>
      <c r="C89" s="305">
        <v>50</v>
      </c>
      <c r="D89" s="296" t="s">
        <v>439</v>
      </c>
      <c r="E89" s="291">
        <v>239727904120</v>
      </c>
      <c r="F89" s="305">
        <v>13</v>
      </c>
      <c r="G89" s="306">
        <v>81</v>
      </c>
      <c r="I89" s="304" t="s">
        <v>485</v>
      </c>
      <c r="J89" s="304" t="s">
        <v>364</v>
      </c>
      <c r="K89" s="305">
        <v>873</v>
      </c>
      <c r="L89" s="296" t="s">
        <v>102</v>
      </c>
      <c r="M89" s="291">
        <v>11761025000</v>
      </c>
      <c r="N89" s="305">
        <v>9</v>
      </c>
      <c r="O89" s="307">
        <v>180</v>
      </c>
    </row>
    <row r="90" spans="1:15" ht="24">
      <c r="A90" s="304" t="s">
        <v>461</v>
      </c>
      <c r="B90" s="304" t="s">
        <v>352</v>
      </c>
      <c r="C90" s="305">
        <v>756</v>
      </c>
      <c r="D90" s="296" t="s">
        <v>242</v>
      </c>
      <c r="E90" s="291">
        <v>2320480000</v>
      </c>
      <c r="F90" s="305">
        <v>12</v>
      </c>
      <c r="G90" s="306">
        <v>82</v>
      </c>
      <c r="I90" s="304" t="s">
        <v>485</v>
      </c>
      <c r="J90" s="304" t="s">
        <v>364</v>
      </c>
      <c r="K90" s="305">
        <v>853</v>
      </c>
      <c r="L90" s="296" t="s">
        <v>328</v>
      </c>
      <c r="M90" s="291">
        <v>11834279000</v>
      </c>
      <c r="N90" s="305">
        <v>7</v>
      </c>
      <c r="O90" s="307">
        <v>218</v>
      </c>
    </row>
    <row r="91" spans="1:15" ht="36">
      <c r="A91" s="304" t="s">
        <v>481</v>
      </c>
      <c r="B91" s="304" t="s">
        <v>385</v>
      </c>
      <c r="C91" s="305">
        <v>803</v>
      </c>
      <c r="D91" s="296" t="s">
        <v>287</v>
      </c>
      <c r="E91" s="291">
        <v>13200727246</v>
      </c>
      <c r="F91" s="305">
        <v>12</v>
      </c>
      <c r="G91" s="306">
        <v>83</v>
      </c>
      <c r="I91" s="304" t="s">
        <v>485</v>
      </c>
      <c r="J91" s="304" t="s">
        <v>364</v>
      </c>
      <c r="K91" s="305">
        <v>446</v>
      </c>
      <c r="L91" s="296" t="s">
        <v>25</v>
      </c>
      <c r="M91" s="291">
        <v>3786945000</v>
      </c>
      <c r="N91" s="305">
        <v>4</v>
      </c>
      <c r="O91" s="309">
        <v>328</v>
      </c>
    </row>
    <row r="92" spans="1:15" ht="48">
      <c r="A92" s="304" t="s">
        <v>457</v>
      </c>
      <c r="B92" s="304" t="s">
        <v>367</v>
      </c>
      <c r="C92" s="305">
        <v>821</v>
      </c>
      <c r="D92" s="296" t="s">
        <v>304</v>
      </c>
      <c r="E92" s="291">
        <v>182153628051</v>
      </c>
      <c r="F92" s="305">
        <v>12</v>
      </c>
      <c r="G92" s="306">
        <v>84</v>
      </c>
      <c r="I92" s="304" t="s">
        <v>257</v>
      </c>
      <c r="J92" s="304" t="s">
        <v>366</v>
      </c>
      <c r="K92" s="305">
        <v>914</v>
      </c>
      <c r="L92" s="296" t="s">
        <v>136</v>
      </c>
      <c r="M92" s="291">
        <v>58848000000</v>
      </c>
      <c r="N92" s="305">
        <v>13</v>
      </c>
      <c r="O92" s="309">
        <v>78</v>
      </c>
    </row>
    <row r="93" spans="1:15" ht="24">
      <c r="A93" s="304" t="s">
        <v>465</v>
      </c>
      <c r="B93" s="304" t="s">
        <v>372</v>
      </c>
      <c r="C93" s="305">
        <v>640</v>
      </c>
      <c r="D93" s="296" t="s">
        <v>48</v>
      </c>
      <c r="E93" s="291">
        <v>6519767531</v>
      </c>
      <c r="F93" s="305">
        <v>12</v>
      </c>
      <c r="G93" s="306">
        <v>85</v>
      </c>
      <c r="I93" s="304" t="s">
        <v>257</v>
      </c>
      <c r="J93" s="304" t="s">
        <v>366</v>
      </c>
      <c r="K93" s="305">
        <v>795</v>
      </c>
      <c r="L93" s="296" t="s">
        <v>279</v>
      </c>
      <c r="M93" s="291">
        <v>78505609370</v>
      </c>
      <c r="N93" s="305">
        <v>11</v>
      </c>
      <c r="O93" s="306">
        <v>110</v>
      </c>
    </row>
    <row r="94" spans="1:15" ht="36">
      <c r="A94" s="304" t="s">
        <v>461</v>
      </c>
      <c r="B94" s="304" t="s">
        <v>352</v>
      </c>
      <c r="C94" s="305">
        <v>743</v>
      </c>
      <c r="D94" s="296" t="s">
        <v>230</v>
      </c>
      <c r="E94" s="291">
        <v>86154737718</v>
      </c>
      <c r="F94" s="305">
        <v>12</v>
      </c>
      <c r="G94" s="306">
        <v>86</v>
      </c>
      <c r="I94" s="304" t="s">
        <v>257</v>
      </c>
      <c r="J94" s="304" t="s">
        <v>366</v>
      </c>
      <c r="K94" s="305">
        <v>783</v>
      </c>
      <c r="L94" s="296" t="s">
        <v>267</v>
      </c>
      <c r="M94" s="291">
        <v>71257561431</v>
      </c>
      <c r="N94" s="305">
        <v>11</v>
      </c>
      <c r="O94" s="306">
        <v>124</v>
      </c>
    </row>
    <row r="95" spans="1:15" ht="24">
      <c r="A95" s="304" t="s">
        <v>80</v>
      </c>
      <c r="B95" s="304" t="s">
        <v>361</v>
      </c>
      <c r="C95" s="305">
        <v>816</v>
      </c>
      <c r="D95" s="296" t="s">
        <v>299</v>
      </c>
      <c r="E95" s="291">
        <v>63287157303</v>
      </c>
      <c r="F95" s="305">
        <v>12</v>
      </c>
      <c r="G95" s="306">
        <v>87</v>
      </c>
      <c r="I95" s="304" t="s">
        <v>257</v>
      </c>
      <c r="J95" s="304" t="s">
        <v>366</v>
      </c>
      <c r="K95" s="305">
        <v>772</v>
      </c>
      <c r="L95" s="296" t="s">
        <v>258</v>
      </c>
      <c r="M95" s="291">
        <v>1300000000</v>
      </c>
      <c r="N95" s="305">
        <v>9</v>
      </c>
      <c r="O95" s="308">
        <v>177</v>
      </c>
    </row>
    <row r="96" spans="1:15" ht="36">
      <c r="A96" s="304" t="s">
        <v>97</v>
      </c>
      <c r="B96" s="304" t="s">
        <v>346</v>
      </c>
      <c r="C96" s="305">
        <v>884</v>
      </c>
      <c r="D96" s="296" t="s">
        <v>113</v>
      </c>
      <c r="E96" s="291">
        <v>404785006500</v>
      </c>
      <c r="F96" s="305">
        <v>12</v>
      </c>
      <c r="G96" s="306">
        <v>88</v>
      </c>
      <c r="I96" s="304" t="s">
        <v>257</v>
      </c>
      <c r="J96" s="304" t="s">
        <v>366</v>
      </c>
      <c r="K96" s="305">
        <v>915</v>
      </c>
      <c r="L96" s="296" t="s">
        <v>137</v>
      </c>
      <c r="M96" s="291">
        <v>130983000000</v>
      </c>
      <c r="N96" s="305">
        <v>9</v>
      </c>
      <c r="O96" s="306">
        <v>181</v>
      </c>
    </row>
    <row r="97" spans="1:15" ht="36">
      <c r="A97" s="304" t="s">
        <v>475</v>
      </c>
      <c r="B97" s="304" t="s">
        <v>340</v>
      </c>
      <c r="C97" s="305">
        <v>902</v>
      </c>
      <c r="D97" s="296" t="s">
        <v>129</v>
      </c>
      <c r="E97" s="291">
        <v>64789248575</v>
      </c>
      <c r="F97" s="305">
        <v>12</v>
      </c>
      <c r="G97" s="306">
        <v>89</v>
      </c>
      <c r="I97" s="304" t="s">
        <v>257</v>
      </c>
      <c r="J97" s="304" t="s">
        <v>366</v>
      </c>
      <c r="K97" s="305">
        <v>794</v>
      </c>
      <c r="L97" s="296" t="s">
        <v>278</v>
      </c>
      <c r="M97" s="291">
        <v>2460200000</v>
      </c>
      <c r="N97" s="305">
        <v>9</v>
      </c>
      <c r="O97" s="309">
        <v>185</v>
      </c>
    </row>
    <row r="98" spans="1:15" ht="24">
      <c r="A98" s="304" t="s">
        <v>465</v>
      </c>
      <c r="B98" s="304" t="s">
        <v>372</v>
      </c>
      <c r="C98" s="305">
        <v>959</v>
      </c>
      <c r="D98" s="296" t="s">
        <v>166</v>
      </c>
      <c r="E98" s="291">
        <v>66709429000</v>
      </c>
      <c r="F98" s="305">
        <v>12</v>
      </c>
      <c r="G98" s="306">
        <v>90</v>
      </c>
      <c r="I98" s="304" t="s">
        <v>257</v>
      </c>
      <c r="J98" s="304" t="s">
        <v>366</v>
      </c>
      <c r="K98" s="305">
        <v>792</v>
      </c>
      <c r="L98" s="296" t="s">
        <v>276</v>
      </c>
      <c r="M98" s="291">
        <v>14786374326</v>
      </c>
      <c r="N98" s="305">
        <v>8</v>
      </c>
      <c r="O98" s="307">
        <v>192</v>
      </c>
    </row>
    <row r="99" spans="1:15" ht="24">
      <c r="A99" s="304" t="s">
        <v>422</v>
      </c>
      <c r="B99" s="304" t="s">
        <v>341</v>
      </c>
      <c r="C99" s="305">
        <v>6</v>
      </c>
      <c r="D99" s="296" t="s">
        <v>423</v>
      </c>
      <c r="E99" s="291">
        <v>6374627678</v>
      </c>
      <c r="F99" s="305">
        <v>12</v>
      </c>
      <c r="G99" s="306">
        <v>91</v>
      </c>
      <c r="I99" s="304" t="s">
        <v>257</v>
      </c>
      <c r="J99" s="304" t="s">
        <v>366</v>
      </c>
      <c r="K99" s="305">
        <v>787</v>
      </c>
      <c r="L99" s="296" t="s">
        <v>271</v>
      </c>
      <c r="M99" s="291">
        <v>403500000</v>
      </c>
      <c r="N99" s="305">
        <v>8</v>
      </c>
      <c r="O99" s="309">
        <v>212</v>
      </c>
    </row>
    <row r="100" spans="1:15" ht="36">
      <c r="A100" s="304" t="s">
        <v>459</v>
      </c>
      <c r="B100" s="304" t="s">
        <v>386</v>
      </c>
      <c r="C100" s="305">
        <v>358</v>
      </c>
      <c r="D100" s="313" t="s">
        <v>491</v>
      </c>
      <c r="E100" s="294">
        <v>29667800981</v>
      </c>
      <c r="F100" s="305">
        <v>12</v>
      </c>
      <c r="G100" s="306">
        <v>92</v>
      </c>
      <c r="I100" s="304" t="s">
        <v>257</v>
      </c>
      <c r="J100" s="304" t="s">
        <v>366</v>
      </c>
      <c r="K100" s="305">
        <v>774</v>
      </c>
      <c r="L100" s="296" t="s">
        <v>260</v>
      </c>
      <c r="M100" s="291">
        <v>30000000</v>
      </c>
      <c r="N100" s="305">
        <v>7</v>
      </c>
      <c r="O100" s="307">
        <v>226</v>
      </c>
    </row>
    <row r="101" spans="1:15" ht="24">
      <c r="A101" s="304" t="s">
        <v>463</v>
      </c>
      <c r="B101" s="304" t="s">
        <v>371</v>
      </c>
      <c r="C101" s="305">
        <v>380</v>
      </c>
      <c r="D101" s="296" t="s">
        <v>2</v>
      </c>
      <c r="E101" s="291">
        <v>134263595760.00002</v>
      </c>
      <c r="F101" s="305">
        <v>12</v>
      </c>
      <c r="G101" s="309">
        <v>93</v>
      </c>
      <c r="I101" s="304" t="s">
        <v>257</v>
      </c>
      <c r="J101" s="304" t="s">
        <v>366</v>
      </c>
      <c r="K101" s="305">
        <v>777</v>
      </c>
      <c r="L101" s="296" t="s">
        <v>263</v>
      </c>
      <c r="M101" s="291">
        <v>4000000</v>
      </c>
      <c r="N101" s="305">
        <v>6</v>
      </c>
      <c r="O101" s="306">
        <v>293</v>
      </c>
    </row>
    <row r="102" spans="1:15" ht="24">
      <c r="A102" s="304" t="s">
        <v>461</v>
      </c>
      <c r="B102" s="304" t="s">
        <v>352</v>
      </c>
      <c r="C102" s="305">
        <v>749</v>
      </c>
      <c r="D102" s="296" t="s">
        <v>235</v>
      </c>
      <c r="E102" s="291">
        <v>11441544550</v>
      </c>
      <c r="F102" s="305">
        <v>12</v>
      </c>
      <c r="G102" s="309">
        <v>94</v>
      </c>
      <c r="I102" s="304" t="s">
        <v>257</v>
      </c>
      <c r="J102" s="304" t="s">
        <v>366</v>
      </c>
      <c r="K102" s="305">
        <v>784</v>
      </c>
      <c r="L102" s="296" t="s">
        <v>268</v>
      </c>
      <c r="M102" s="291">
        <v>4512100000</v>
      </c>
      <c r="N102" s="305">
        <v>6</v>
      </c>
      <c r="O102" s="306">
        <v>294</v>
      </c>
    </row>
    <row r="103" spans="1:15" ht="36">
      <c r="A103" s="304" t="s">
        <v>473</v>
      </c>
      <c r="B103" s="304" t="s">
        <v>349</v>
      </c>
      <c r="C103" s="305">
        <v>762</v>
      </c>
      <c r="D103" s="296" t="s">
        <v>247</v>
      </c>
      <c r="E103" s="291">
        <v>132738000164</v>
      </c>
      <c r="F103" s="305">
        <v>12</v>
      </c>
      <c r="G103" s="309">
        <v>95</v>
      </c>
      <c r="I103" s="304" t="s">
        <v>257</v>
      </c>
      <c r="J103" s="304" t="s">
        <v>366</v>
      </c>
      <c r="K103" s="305">
        <v>944</v>
      </c>
      <c r="L103" s="296" t="s">
        <v>153</v>
      </c>
      <c r="M103" s="291">
        <v>340000000</v>
      </c>
      <c r="N103" s="305">
        <v>5</v>
      </c>
      <c r="O103" s="309">
        <v>327</v>
      </c>
    </row>
    <row r="104" spans="1:15" ht="24">
      <c r="A104" s="304" t="s">
        <v>469</v>
      </c>
      <c r="B104" s="304" t="s">
        <v>374</v>
      </c>
      <c r="C104" s="305">
        <v>782</v>
      </c>
      <c r="D104" s="296" t="s">
        <v>266</v>
      </c>
      <c r="E104" s="291">
        <v>54406384570</v>
      </c>
      <c r="F104" s="305">
        <v>12</v>
      </c>
      <c r="G104" s="309">
        <v>96</v>
      </c>
      <c r="I104" s="304" t="s">
        <v>80</v>
      </c>
      <c r="J104" s="304" t="s">
        <v>361</v>
      </c>
      <c r="K104" s="305">
        <v>708</v>
      </c>
      <c r="L104" s="296" t="s">
        <v>81</v>
      </c>
      <c r="M104" s="251">
        <v>164069404254</v>
      </c>
      <c r="N104" s="305">
        <v>16</v>
      </c>
      <c r="O104" s="306">
        <v>35</v>
      </c>
    </row>
    <row r="105" spans="1:15" ht="24">
      <c r="A105" s="304" t="s">
        <v>29</v>
      </c>
      <c r="B105" s="304" t="s">
        <v>362</v>
      </c>
      <c r="C105" s="305">
        <v>910</v>
      </c>
      <c r="D105" s="296" t="s">
        <v>134</v>
      </c>
      <c r="E105" s="291">
        <v>8112000000</v>
      </c>
      <c r="F105" s="305">
        <v>12</v>
      </c>
      <c r="G105" s="309">
        <v>97</v>
      </c>
      <c r="I105" s="304" t="s">
        <v>80</v>
      </c>
      <c r="J105" s="304" t="s">
        <v>361</v>
      </c>
      <c r="K105" s="305">
        <v>842</v>
      </c>
      <c r="L105" s="296" t="s">
        <v>324</v>
      </c>
      <c r="M105" s="291">
        <v>188444104235</v>
      </c>
      <c r="N105" s="305">
        <v>14</v>
      </c>
      <c r="O105" s="306">
        <v>55</v>
      </c>
    </row>
    <row r="106" spans="1:15" ht="24">
      <c r="A106" s="304" t="s">
        <v>481</v>
      </c>
      <c r="B106" s="304" t="s">
        <v>385</v>
      </c>
      <c r="C106" s="305">
        <v>535</v>
      </c>
      <c r="D106" s="296" t="s">
        <v>37</v>
      </c>
      <c r="E106" s="291">
        <v>16590463861</v>
      </c>
      <c r="F106" s="305">
        <v>12</v>
      </c>
      <c r="G106" s="309">
        <v>98</v>
      </c>
      <c r="I106" s="304" t="s">
        <v>80</v>
      </c>
      <c r="J106" s="304" t="s">
        <v>361</v>
      </c>
      <c r="K106" s="305">
        <v>816</v>
      </c>
      <c r="L106" s="296" t="s">
        <v>299</v>
      </c>
      <c r="M106" s="291">
        <v>63287157303</v>
      </c>
      <c r="N106" s="305">
        <v>12</v>
      </c>
      <c r="O106" s="309">
        <v>87</v>
      </c>
    </row>
    <row r="107" spans="1:15" ht="12">
      <c r="A107" s="304" t="s">
        <v>80</v>
      </c>
      <c r="B107" s="304" t="s">
        <v>361</v>
      </c>
      <c r="C107" s="305">
        <v>928</v>
      </c>
      <c r="D107" s="296" t="s">
        <v>142</v>
      </c>
      <c r="E107" s="291">
        <v>169499000000</v>
      </c>
      <c r="F107" s="305">
        <v>12</v>
      </c>
      <c r="G107" s="309">
        <v>99</v>
      </c>
      <c r="I107" s="304" t="s">
        <v>80</v>
      </c>
      <c r="J107" s="304" t="s">
        <v>361</v>
      </c>
      <c r="K107" s="305">
        <v>928</v>
      </c>
      <c r="L107" s="296" t="s">
        <v>142</v>
      </c>
      <c r="M107" s="291">
        <v>169499000000</v>
      </c>
      <c r="N107" s="305">
        <v>12</v>
      </c>
      <c r="O107" s="309">
        <v>99</v>
      </c>
    </row>
    <row r="108" spans="1:15" ht="12">
      <c r="A108" s="304" t="s">
        <v>487</v>
      </c>
      <c r="B108" s="304" t="s">
        <v>356</v>
      </c>
      <c r="C108" s="305">
        <v>585</v>
      </c>
      <c r="D108" s="296" t="s">
        <v>44</v>
      </c>
      <c r="E108" s="291">
        <v>13114571000</v>
      </c>
      <c r="F108" s="305">
        <v>12</v>
      </c>
      <c r="G108" s="309">
        <v>100</v>
      </c>
      <c r="I108" s="304" t="s">
        <v>80</v>
      </c>
      <c r="J108" s="304" t="s">
        <v>361</v>
      </c>
      <c r="K108" s="305">
        <v>846</v>
      </c>
      <c r="L108" s="296" t="s">
        <v>326</v>
      </c>
      <c r="M108" s="291">
        <v>47725413248</v>
      </c>
      <c r="N108" s="305">
        <v>11</v>
      </c>
      <c r="O108" s="307">
        <v>117</v>
      </c>
    </row>
    <row r="109" spans="1:15" ht="24">
      <c r="A109" s="304" t="s">
        <v>210</v>
      </c>
      <c r="B109" s="304" t="s">
        <v>387</v>
      </c>
      <c r="C109" s="305">
        <v>737</v>
      </c>
      <c r="D109" s="296" t="s">
        <v>66</v>
      </c>
      <c r="E109" s="291">
        <v>2275000000</v>
      </c>
      <c r="F109" s="305">
        <v>12</v>
      </c>
      <c r="G109" s="309">
        <v>101</v>
      </c>
      <c r="I109" s="304" t="s">
        <v>80</v>
      </c>
      <c r="J109" s="304" t="s">
        <v>361</v>
      </c>
      <c r="K109" s="305">
        <v>847</v>
      </c>
      <c r="L109" s="296" t="s">
        <v>327</v>
      </c>
      <c r="M109" s="291">
        <v>25749335594</v>
      </c>
      <c r="N109" s="305">
        <v>11</v>
      </c>
      <c r="O109" s="306">
        <v>120</v>
      </c>
    </row>
    <row r="110" spans="1:15" ht="12">
      <c r="A110" s="304" t="s">
        <v>487</v>
      </c>
      <c r="B110" s="304" t="s">
        <v>356</v>
      </c>
      <c r="C110" s="305">
        <v>6094</v>
      </c>
      <c r="D110" s="296" t="s">
        <v>437</v>
      </c>
      <c r="E110" s="291">
        <v>153086188927</v>
      </c>
      <c r="F110" s="305">
        <v>12</v>
      </c>
      <c r="G110" s="309">
        <v>102</v>
      </c>
      <c r="I110" s="304" t="s">
        <v>80</v>
      </c>
      <c r="J110" s="304" t="s">
        <v>361</v>
      </c>
      <c r="K110" s="305">
        <v>845</v>
      </c>
      <c r="L110" s="296" t="s">
        <v>325</v>
      </c>
      <c r="M110" s="291">
        <v>8218311037</v>
      </c>
      <c r="N110" s="305">
        <v>9</v>
      </c>
      <c r="O110" s="307">
        <v>179</v>
      </c>
    </row>
    <row r="111" spans="1:15" ht="12">
      <c r="A111" s="304" t="s">
        <v>487</v>
      </c>
      <c r="B111" s="304" t="s">
        <v>356</v>
      </c>
      <c r="C111" s="305">
        <v>348</v>
      </c>
      <c r="D111" s="296" t="s">
        <v>489</v>
      </c>
      <c r="E111" s="291">
        <v>20602996538</v>
      </c>
      <c r="F111" s="305">
        <v>12</v>
      </c>
      <c r="G111" s="309">
        <v>103</v>
      </c>
      <c r="I111" s="304" t="s">
        <v>80</v>
      </c>
      <c r="J111" s="304" t="s">
        <v>361</v>
      </c>
      <c r="K111" s="305">
        <v>867</v>
      </c>
      <c r="L111" s="296" t="s">
        <v>95</v>
      </c>
      <c r="M111" s="291">
        <v>1611000000</v>
      </c>
      <c r="N111" s="305">
        <v>8</v>
      </c>
      <c r="O111" s="308">
        <v>190</v>
      </c>
    </row>
    <row r="112" spans="1:15" ht="36">
      <c r="A112" s="304" t="s">
        <v>210</v>
      </c>
      <c r="B112" s="304" t="s">
        <v>387</v>
      </c>
      <c r="C112" s="305">
        <v>723</v>
      </c>
      <c r="D112" s="296" t="s">
        <v>455</v>
      </c>
      <c r="E112" s="291">
        <v>1559700000</v>
      </c>
      <c r="F112" s="305">
        <v>12</v>
      </c>
      <c r="G112" s="309">
        <v>104</v>
      </c>
      <c r="I112" s="304" t="s">
        <v>80</v>
      </c>
      <c r="J112" s="304" t="s">
        <v>361</v>
      </c>
      <c r="K112" s="305">
        <v>814</v>
      </c>
      <c r="L112" s="296" t="s">
        <v>297</v>
      </c>
      <c r="M112" s="291">
        <v>32505997264</v>
      </c>
      <c r="N112" s="305">
        <v>7</v>
      </c>
      <c r="O112" s="307">
        <v>227</v>
      </c>
    </row>
    <row r="113" spans="1:15" ht="24">
      <c r="A113" s="304" t="s">
        <v>70</v>
      </c>
      <c r="B113" s="304" t="s">
        <v>381</v>
      </c>
      <c r="C113" s="305">
        <v>728</v>
      </c>
      <c r="D113" s="296" t="s">
        <v>214</v>
      </c>
      <c r="E113" s="291">
        <v>21367326748</v>
      </c>
      <c r="F113" s="305">
        <v>12</v>
      </c>
      <c r="G113" s="309">
        <v>105</v>
      </c>
      <c r="I113" s="304" t="s">
        <v>80</v>
      </c>
      <c r="J113" s="304" t="s">
        <v>361</v>
      </c>
      <c r="K113" s="305">
        <v>818</v>
      </c>
      <c r="L113" s="296" t="s">
        <v>301</v>
      </c>
      <c r="M113" s="291">
        <v>18365119917</v>
      </c>
      <c r="N113" s="305">
        <v>7</v>
      </c>
      <c r="O113" s="309">
        <v>256</v>
      </c>
    </row>
    <row r="114" spans="1:15" ht="12">
      <c r="A114" s="304" t="s">
        <v>431</v>
      </c>
      <c r="B114" s="304" t="s">
        <v>353</v>
      </c>
      <c r="C114" s="305">
        <v>55</v>
      </c>
      <c r="D114" s="296" t="s">
        <v>444</v>
      </c>
      <c r="E114" s="291">
        <v>177691515105</v>
      </c>
      <c r="F114" s="305">
        <v>12</v>
      </c>
      <c r="G114" s="309">
        <v>106</v>
      </c>
      <c r="I114" s="304" t="s">
        <v>80</v>
      </c>
      <c r="J114" s="304" t="s">
        <v>361</v>
      </c>
      <c r="K114" s="305">
        <v>862</v>
      </c>
      <c r="L114" s="296" t="s">
        <v>332</v>
      </c>
      <c r="M114" s="291">
        <v>500000000</v>
      </c>
      <c r="N114" s="305">
        <v>6</v>
      </c>
      <c r="O114" s="306">
        <v>295</v>
      </c>
    </row>
    <row r="115" spans="1:15" ht="24">
      <c r="A115" s="304" t="s">
        <v>461</v>
      </c>
      <c r="B115" s="304" t="s">
        <v>352</v>
      </c>
      <c r="C115" s="305">
        <v>741</v>
      </c>
      <c r="D115" s="296" t="s">
        <v>228</v>
      </c>
      <c r="E115" s="291">
        <v>96971552124</v>
      </c>
      <c r="F115" s="305">
        <v>11</v>
      </c>
      <c r="G115" s="309">
        <v>107</v>
      </c>
      <c r="I115" s="304" t="s">
        <v>80</v>
      </c>
      <c r="J115" s="304" t="s">
        <v>361</v>
      </c>
      <c r="K115" s="305">
        <v>841</v>
      </c>
      <c r="L115" s="296" t="s">
        <v>323</v>
      </c>
      <c r="M115" s="291">
        <v>20000000</v>
      </c>
      <c r="N115" s="305">
        <v>6</v>
      </c>
      <c r="O115" s="307">
        <v>310</v>
      </c>
    </row>
    <row r="116" spans="1:15" ht="24">
      <c r="A116" s="304" t="s">
        <v>450</v>
      </c>
      <c r="B116" s="304" t="s">
        <v>343</v>
      </c>
      <c r="C116" s="305">
        <v>71</v>
      </c>
      <c r="D116" s="296" t="s">
        <v>451</v>
      </c>
      <c r="E116" s="291">
        <v>91337785727</v>
      </c>
      <c r="F116" s="305">
        <v>11</v>
      </c>
      <c r="G116" s="309">
        <v>108</v>
      </c>
      <c r="I116" s="304" t="s">
        <v>80</v>
      </c>
      <c r="J116" s="304" t="s">
        <v>361</v>
      </c>
      <c r="K116" s="305">
        <v>949</v>
      </c>
      <c r="L116" s="296" t="s">
        <v>157</v>
      </c>
      <c r="M116" s="291">
        <v>400000000</v>
      </c>
      <c r="N116" s="305">
        <v>1</v>
      </c>
      <c r="O116" s="309">
        <v>366</v>
      </c>
    </row>
    <row r="117" spans="1:15" ht="24">
      <c r="A117" s="304" t="s">
        <v>13</v>
      </c>
      <c r="B117" s="304" t="s">
        <v>373</v>
      </c>
      <c r="C117" s="305">
        <v>431</v>
      </c>
      <c r="D117" s="296" t="s">
        <v>19</v>
      </c>
      <c r="E117" s="291">
        <v>62669717054</v>
      </c>
      <c r="F117" s="305">
        <v>11</v>
      </c>
      <c r="G117" s="309">
        <v>109</v>
      </c>
      <c r="I117" s="304" t="s">
        <v>87</v>
      </c>
      <c r="J117" s="304" t="s">
        <v>369</v>
      </c>
      <c r="K117" s="305">
        <v>740</v>
      </c>
      <c r="L117" s="296" t="s">
        <v>226</v>
      </c>
      <c r="M117" s="291">
        <v>18680592964</v>
      </c>
      <c r="N117" s="305">
        <v>15</v>
      </c>
      <c r="O117" s="309">
        <v>45</v>
      </c>
    </row>
    <row r="118" spans="1:15" ht="24">
      <c r="A118" s="304" t="s">
        <v>257</v>
      </c>
      <c r="B118" s="304" t="s">
        <v>366</v>
      </c>
      <c r="C118" s="305">
        <v>795</v>
      </c>
      <c r="D118" s="296" t="s">
        <v>279</v>
      </c>
      <c r="E118" s="291">
        <v>78505609370</v>
      </c>
      <c r="F118" s="305">
        <v>11</v>
      </c>
      <c r="G118" s="309">
        <v>110</v>
      </c>
      <c r="I118" s="304" t="s">
        <v>87</v>
      </c>
      <c r="J118" s="304" t="s">
        <v>369</v>
      </c>
      <c r="K118" s="305">
        <v>731</v>
      </c>
      <c r="L118" s="296" t="s">
        <v>218</v>
      </c>
      <c r="M118" s="291">
        <v>15324120948</v>
      </c>
      <c r="N118" s="305">
        <v>14</v>
      </c>
      <c r="O118" s="308">
        <v>58</v>
      </c>
    </row>
    <row r="119" spans="1:15" ht="36">
      <c r="A119" s="304" t="s">
        <v>481</v>
      </c>
      <c r="B119" s="304" t="s">
        <v>385</v>
      </c>
      <c r="C119" s="305">
        <v>802</v>
      </c>
      <c r="D119" s="296" t="s">
        <v>286</v>
      </c>
      <c r="E119" s="291">
        <v>12847491677</v>
      </c>
      <c r="F119" s="305">
        <v>11</v>
      </c>
      <c r="G119" s="309">
        <v>111</v>
      </c>
      <c r="I119" s="304" t="s">
        <v>87</v>
      </c>
      <c r="J119" s="304" t="s">
        <v>369</v>
      </c>
      <c r="K119" s="305">
        <v>712</v>
      </c>
      <c r="L119" s="296" t="s">
        <v>427</v>
      </c>
      <c r="M119" s="291">
        <v>4279366485</v>
      </c>
      <c r="N119" s="305">
        <v>6</v>
      </c>
      <c r="O119" s="307">
        <v>291</v>
      </c>
    </row>
    <row r="120" spans="1:15" ht="24">
      <c r="A120" s="304" t="s">
        <v>481</v>
      </c>
      <c r="B120" s="304" t="s">
        <v>385</v>
      </c>
      <c r="C120" s="305">
        <v>311</v>
      </c>
      <c r="D120" s="296" t="s">
        <v>483</v>
      </c>
      <c r="E120" s="291">
        <v>18168150299</v>
      </c>
      <c r="F120" s="305">
        <v>11</v>
      </c>
      <c r="G120" s="309">
        <v>112</v>
      </c>
      <c r="I120" s="304" t="s">
        <v>22</v>
      </c>
      <c r="J120" s="304" t="s">
        <v>370</v>
      </c>
      <c r="K120" s="305">
        <v>911</v>
      </c>
      <c r="L120" s="296" t="s">
        <v>133</v>
      </c>
      <c r="M120" s="291">
        <v>4987000000</v>
      </c>
      <c r="N120" s="305">
        <v>13</v>
      </c>
      <c r="O120" s="309">
        <v>77</v>
      </c>
    </row>
    <row r="121" spans="1:15" ht="36">
      <c r="A121" s="304" t="s">
        <v>22</v>
      </c>
      <c r="B121" s="304" t="s">
        <v>370</v>
      </c>
      <c r="C121" s="305">
        <v>440</v>
      </c>
      <c r="D121" s="296" t="s">
        <v>24</v>
      </c>
      <c r="E121" s="291">
        <v>31268856888</v>
      </c>
      <c r="F121" s="305">
        <v>11</v>
      </c>
      <c r="G121" s="309">
        <v>113</v>
      </c>
      <c r="I121" s="304" t="s">
        <v>22</v>
      </c>
      <c r="J121" s="304" t="s">
        <v>370</v>
      </c>
      <c r="K121" s="305">
        <v>440</v>
      </c>
      <c r="L121" s="296" t="s">
        <v>24</v>
      </c>
      <c r="M121" s="291">
        <v>31268856888</v>
      </c>
      <c r="N121" s="305">
        <v>11</v>
      </c>
      <c r="O121" s="309">
        <v>113</v>
      </c>
    </row>
    <row r="122" spans="1:15" ht="24">
      <c r="A122" s="304" t="s">
        <v>22</v>
      </c>
      <c r="B122" s="304" t="s">
        <v>370</v>
      </c>
      <c r="C122" s="305">
        <v>498</v>
      </c>
      <c r="D122" s="296" t="s">
        <v>36</v>
      </c>
      <c r="E122" s="291">
        <v>24046006796</v>
      </c>
      <c r="F122" s="305">
        <v>11</v>
      </c>
      <c r="G122" s="309">
        <v>114</v>
      </c>
      <c r="I122" s="304" t="s">
        <v>22</v>
      </c>
      <c r="J122" s="304" t="s">
        <v>370</v>
      </c>
      <c r="K122" s="305">
        <v>498</v>
      </c>
      <c r="L122" s="296" t="s">
        <v>36</v>
      </c>
      <c r="M122" s="291">
        <v>24046006796</v>
      </c>
      <c r="N122" s="305">
        <v>11</v>
      </c>
      <c r="O122" s="309">
        <v>114</v>
      </c>
    </row>
    <row r="123" spans="1:15" ht="24">
      <c r="A123" s="304" t="s">
        <v>63</v>
      </c>
      <c r="B123" s="304" t="s">
        <v>382</v>
      </c>
      <c r="C123" s="305">
        <v>693</v>
      </c>
      <c r="D123" s="296" t="s">
        <v>64</v>
      </c>
      <c r="E123" s="291">
        <v>14480800000</v>
      </c>
      <c r="F123" s="305">
        <v>11</v>
      </c>
      <c r="G123" s="309">
        <v>115</v>
      </c>
      <c r="I123" s="304" t="s">
        <v>22</v>
      </c>
      <c r="J123" s="304" t="s">
        <v>370</v>
      </c>
      <c r="K123" s="305">
        <v>746</v>
      </c>
      <c r="L123" s="296" t="s">
        <v>233</v>
      </c>
      <c r="M123" s="291">
        <v>8499957874</v>
      </c>
      <c r="N123" s="305">
        <v>11</v>
      </c>
      <c r="O123" s="307">
        <v>118</v>
      </c>
    </row>
    <row r="124" spans="1:15" ht="24">
      <c r="A124" s="304" t="s">
        <v>18</v>
      </c>
      <c r="B124" s="304" t="s">
        <v>363</v>
      </c>
      <c r="C124" s="305">
        <v>748</v>
      </c>
      <c r="D124" s="296" t="s">
        <v>494</v>
      </c>
      <c r="E124" s="291">
        <v>76039900000</v>
      </c>
      <c r="F124" s="305">
        <v>11</v>
      </c>
      <c r="G124" s="309">
        <v>116</v>
      </c>
      <c r="I124" s="304" t="s">
        <v>22</v>
      </c>
      <c r="J124" s="304" t="s">
        <v>370</v>
      </c>
      <c r="K124" s="305">
        <v>439</v>
      </c>
      <c r="L124" s="296" t="s">
        <v>23</v>
      </c>
      <c r="M124" s="291">
        <v>500000000</v>
      </c>
      <c r="N124" s="305">
        <v>9</v>
      </c>
      <c r="O124" s="306">
        <v>157</v>
      </c>
    </row>
    <row r="125" spans="1:15" ht="24">
      <c r="A125" s="304" t="s">
        <v>80</v>
      </c>
      <c r="B125" s="304" t="s">
        <v>361</v>
      </c>
      <c r="C125" s="305">
        <v>846</v>
      </c>
      <c r="D125" s="296" t="s">
        <v>326</v>
      </c>
      <c r="E125" s="291">
        <v>47725413248</v>
      </c>
      <c r="F125" s="305">
        <v>11</v>
      </c>
      <c r="G125" s="309">
        <v>117</v>
      </c>
      <c r="I125" s="304" t="s">
        <v>22</v>
      </c>
      <c r="J125" s="304" t="s">
        <v>370</v>
      </c>
      <c r="K125" s="305">
        <v>733</v>
      </c>
      <c r="L125" s="296" t="s">
        <v>220</v>
      </c>
      <c r="M125" s="291">
        <v>997035965</v>
      </c>
      <c r="N125" s="305">
        <v>6</v>
      </c>
      <c r="O125" s="307">
        <v>292</v>
      </c>
    </row>
    <row r="126" spans="1:15" ht="24">
      <c r="A126" s="304" t="s">
        <v>22</v>
      </c>
      <c r="B126" s="304" t="s">
        <v>370</v>
      </c>
      <c r="C126" s="305">
        <v>746</v>
      </c>
      <c r="D126" s="296" t="s">
        <v>233</v>
      </c>
      <c r="E126" s="291">
        <v>8499957874</v>
      </c>
      <c r="F126" s="305">
        <v>11</v>
      </c>
      <c r="G126" s="309">
        <v>118</v>
      </c>
      <c r="I126" s="304" t="s">
        <v>22</v>
      </c>
      <c r="J126" s="304" t="s">
        <v>370</v>
      </c>
      <c r="K126" s="305">
        <v>942</v>
      </c>
      <c r="L126" s="296" t="s">
        <v>151</v>
      </c>
      <c r="M126" s="291">
        <v>446000000</v>
      </c>
      <c r="N126" s="305">
        <v>1</v>
      </c>
      <c r="O126" s="306">
        <v>364</v>
      </c>
    </row>
    <row r="127" spans="1:15" ht="48">
      <c r="A127" s="304" t="s">
        <v>18</v>
      </c>
      <c r="B127" s="304" t="s">
        <v>363</v>
      </c>
      <c r="C127" s="305">
        <v>754</v>
      </c>
      <c r="D127" s="296" t="s">
        <v>240</v>
      </c>
      <c r="E127" s="291">
        <v>4116000000</v>
      </c>
      <c r="F127" s="305">
        <v>11</v>
      </c>
      <c r="G127" s="309">
        <v>119</v>
      </c>
      <c r="I127" s="304" t="s">
        <v>465</v>
      </c>
      <c r="J127" s="304" t="s">
        <v>372</v>
      </c>
      <c r="K127" s="305">
        <v>722</v>
      </c>
      <c r="L127" s="313" t="s">
        <v>209</v>
      </c>
      <c r="M127" s="294">
        <v>135343654783</v>
      </c>
      <c r="N127" s="305">
        <v>20</v>
      </c>
      <c r="O127" s="306">
        <v>9</v>
      </c>
    </row>
    <row r="128" spans="1:15" ht="36">
      <c r="A128" s="304" t="s">
        <v>80</v>
      </c>
      <c r="B128" s="304" t="s">
        <v>361</v>
      </c>
      <c r="C128" s="305">
        <v>847</v>
      </c>
      <c r="D128" s="296" t="s">
        <v>327</v>
      </c>
      <c r="E128" s="291">
        <v>25749335594</v>
      </c>
      <c r="F128" s="305">
        <v>11</v>
      </c>
      <c r="G128" s="309">
        <v>120</v>
      </c>
      <c r="I128" s="304" t="s">
        <v>465</v>
      </c>
      <c r="J128" s="304" t="s">
        <v>372</v>
      </c>
      <c r="K128" s="305">
        <v>724</v>
      </c>
      <c r="L128" s="296" t="s">
        <v>211</v>
      </c>
      <c r="M128" s="291">
        <v>48066545609</v>
      </c>
      <c r="N128" s="305">
        <v>17</v>
      </c>
      <c r="O128" s="306">
        <v>22</v>
      </c>
    </row>
    <row r="129" spans="1:15" ht="24">
      <c r="A129" s="304" t="s">
        <v>215</v>
      </c>
      <c r="B129" s="304" t="s">
        <v>359</v>
      </c>
      <c r="C129" s="305">
        <v>906</v>
      </c>
      <c r="D129" s="296" t="s">
        <v>131</v>
      </c>
      <c r="E129" s="291">
        <v>36122401000</v>
      </c>
      <c r="F129" s="305">
        <v>11</v>
      </c>
      <c r="G129" s="309">
        <v>121</v>
      </c>
      <c r="I129" s="304" t="s">
        <v>465</v>
      </c>
      <c r="J129" s="304" t="s">
        <v>372</v>
      </c>
      <c r="K129" s="305">
        <v>4006</v>
      </c>
      <c r="L129" s="296" t="s">
        <v>175</v>
      </c>
      <c r="M129" s="291">
        <v>7322672977</v>
      </c>
      <c r="N129" s="305">
        <v>14</v>
      </c>
      <c r="O129" s="307">
        <v>53</v>
      </c>
    </row>
    <row r="130" spans="1:15" ht="24">
      <c r="A130" s="304" t="s">
        <v>477</v>
      </c>
      <c r="B130" s="304" t="s">
        <v>368</v>
      </c>
      <c r="C130" s="305">
        <v>7096</v>
      </c>
      <c r="D130" s="296" t="s">
        <v>182</v>
      </c>
      <c r="E130" s="291">
        <v>20627556000</v>
      </c>
      <c r="F130" s="305">
        <v>11</v>
      </c>
      <c r="G130" s="309">
        <v>122</v>
      </c>
      <c r="I130" s="304" t="s">
        <v>465</v>
      </c>
      <c r="J130" s="304" t="s">
        <v>372</v>
      </c>
      <c r="K130" s="305">
        <v>640</v>
      </c>
      <c r="L130" s="296" t="s">
        <v>48</v>
      </c>
      <c r="M130" s="291">
        <v>6519767531</v>
      </c>
      <c r="N130" s="305">
        <v>12</v>
      </c>
      <c r="O130" s="309">
        <v>85</v>
      </c>
    </row>
    <row r="131" spans="1:15" ht="36">
      <c r="A131" s="304" t="s">
        <v>85</v>
      </c>
      <c r="B131" s="304" t="s">
        <v>347</v>
      </c>
      <c r="C131" s="305">
        <v>761</v>
      </c>
      <c r="D131" s="296" t="s">
        <v>246</v>
      </c>
      <c r="E131" s="291">
        <v>6765507663</v>
      </c>
      <c r="F131" s="305">
        <v>11</v>
      </c>
      <c r="G131" s="309">
        <v>123</v>
      </c>
      <c r="I131" s="304" t="s">
        <v>465</v>
      </c>
      <c r="J131" s="304" t="s">
        <v>372</v>
      </c>
      <c r="K131" s="305">
        <v>959</v>
      </c>
      <c r="L131" s="296" t="s">
        <v>166</v>
      </c>
      <c r="M131" s="291">
        <v>66709429000</v>
      </c>
      <c r="N131" s="305">
        <v>12</v>
      </c>
      <c r="O131" s="308">
        <v>90</v>
      </c>
    </row>
    <row r="132" spans="1:15" ht="36">
      <c r="A132" s="304" t="s">
        <v>257</v>
      </c>
      <c r="B132" s="304" t="s">
        <v>366</v>
      </c>
      <c r="C132" s="305">
        <v>783</v>
      </c>
      <c r="D132" s="296" t="s">
        <v>267</v>
      </c>
      <c r="E132" s="291">
        <v>71257561431</v>
      </c>
      <c r="F132" s="305">
        <v>11</v>
      </c>
      <c r="G132" s="309">
        <v>124</v>
      </c>
      <c r="I132" s="304" t="s">
        <v>465</v>
      </c>
      <c r="J132" s="304" t="s">
        <v>372</v>
      </c>
      <c r="K132" s="305">
        <v>198</v>
      </c>
      <c r="L132" s="296" t="s">
        <v>466</v>
      </c>
      <c r="M132" s="291">
        <v>4438732285</v>
      </c>
      <c r="N132" s="305">
        <v>8</v>
      </c>
      <c r="O132" s="309">
        <v>187</v>
      </c>
    </row>
    <row r="133" spans="1:15" ht="36">
      <c r="A133" s="304" t="s">
        <v>333</v>
      </c>
      <c r="B133" s="304" t="s">
        <v>376</v>
      </c>
      <c r="C133" s="305">
        <v>865</v>
      </c>
      <c r="D133" s="296" t="s">
        <v>93</v>
      </c>
      <c r="E133" s="291">
        <v>16220000000</v>
      </c>
      <c r="F133" s="305">
        <v>11</v>
      </c>
      <c r="G133" s="309">
        <v>125</v>
      </c>
      <c r="I133" s="304" t="s">
        <v>465</v>
      </c>
      <c r="J133" s="304" t="s">
        <v>372</v>
      </c>
      <c r="K133" s="305">
        <v>7243</v>
      </c>
      <c r="L133" s="296" t="s">
        <v>187</v>
      </c>
      <c r="M133" s="291">
        <v>4262388861</v>
      </c>
      <c r="N133" s="305">
        <v>7</v>
      </c>
      <c r="O133" s="308">
        <v>215</v>
      </c>
    </row>
    <row r="134" spans="1:15" ht="24">
      <c r="A134" s="304" t="s">
        <v>143</v>
      </c>
      <c r="B134" s="304" t="s">
        <v>384</v>
      </c>
      <c r="C134" s="305">
        <v>934</v>
      </c>
      <c r="D134" s="296" t="s">
        <v>146</v>
      </c>
      <c r="E134" s="291">
        <v>76012050000</v>
      </c>
      <c r="F134" s="305">
        <v>11</v>
      </c>
      <c r="G134" s="309">
        <v>126</v>
      </c>
      <c r="I134" s="304" t="s">
        <v>13</v>
      </c>
      <c r="J134" s="304" t="s">
        <v>373</v>
      </c>
      <c r="K134" s="305">
        <v>725</v>
      </c>
      <c r="L134" s="296" t="s">
        <v>212</v>
      </c>
      <c r="M134" s="291">
        <v>190771382749</v>
      </c>
      <c r="N134" s="305">
        <v>15</v>
      </c>
      <c r="O134" s="308">
        <v>43</v>
      </c>
    </row>
    <row r="135" spans="1:15" ht="24">
      <c r="A135" s="304" t="s">
        <v>477</v>
      </c>
      <c r="B135" s="304" t="s">
        <v>368</v>
      </c>
      <c r="C135" s="305">
        <v>1122</v>
      </c>
      <c r="D135" s="296" t="s">
        <v>172</v>
      </c>
      <c r="E135" s="291">
        <v>41996489000</v>
      </c>
      <c r="F135" s="305">
        <v>11</v>
      </c>
      <c r="G135" s="309">
        <v>127</v>
      </c>
      <c r="I135" s="304" t="s">
        <v>13</v>
      </c>
      <c r="J135" s="304" t="s">
        <v>373</v>
      </c>
      <c r="K135" s="305">
        <v>431</v>
      </c>
      <c r="L135" s="296" t="s">
        <v>19</v>
      </c>
      <c r="M135" s="291">
        <v>62669717054</v>
      </c>
      <c r="N135" s="305">
        <v>11</v>
      </c>
      <c r="O135" s="306">
        <v>109</v>
      </c>
    </row>
    <row r="136" spans="1:15" ht="24">
      <c r="A136" s="304" t="s">
        <v>254</v>
      </c>
      <c r="B136" s="304" t="s">
        <v>344</v>
      </c>
      <c r="C136" s="305">
        <v>776</v>
      </c>
      <c r="D136" s="296" t="s">
        <v>262</v>
      </c>
      <c r="E136" s="291">
        <v>27560000000</v>
      </c>
      <c r="F136" s="305">
        <v>11</v>
      </c>
      <c r="G136" s="309">
        <v>128</v>
      </c>
      <c r="I136" s="304" t="s">
        <v>13</v>
      </c>
      <c r="J136" s="304" t="s">
        <v>373</v>
      </c>
      <c r="K136" s="305">
        <v>604</v>
      </c>
      <c r="L136" s="296" t="s">
        <v>47</v>
      </c>
      <c r="M136" s="291">
        <v>22692517000</v>
      </c>
      <c r="N136" s="305">
        <v>10</v>
      </c>
      <c r="O136" s="308">
        <v>136</v>
      </c>
    </row>
    <row r="137" spans="1:15" ht="24">
      <c r="A137" s="304" t="s">
        <v>333</v>
      </c>
      <c r="B137" s="304" t="s">
        <v>376</v>
      </c>
      <c r="C137" s="305">
        <v>863</v>
      </c>
      <c r="D137" s="296" t="s">
        <v>91</v>
      </c>
      <c r="E137" s="291">
        <v>33400000000</v>
      </c>
      <c r="F137" s="305">
        <v>11</v>
      </c>
      <c r="G137" s="309">
        <v>129</v>
      </c>
      <c r="I137" s="304" t="s">
        <v>13</v>
      </c>
      <c r="J137" s="304" t="s">
        <v>373</v>
      </c>
      <c r="K137" s="305">
        <v>414</v>
      </c>
      <c r="L137" s="296" t="s">
        <v>14</v>
      </c>
      <c r="M137" s="291">
        <v>62170305120</v>
      </c>
      <c r="N137" s="305">
        <v>9</v>
      </c>
      <c r="O137" s="306">
        <v>156</v>
      </c>
    </row>
    <row r="138" spans="1:15" ht="12">
      <c r="A138" s="304" t="s">
        <v>475</v>
      </c>
      <c r="B138" s="304" t="s">
        <v>340</v>
      </c>
      <c r="C138" s="305">
        <v>888</v>
      </c>
      <c r="D138" s="296" t="s">
        <v>117</v>
      </c>
      <c r="E138" s="291">
        <v>54027386000</v>
      </c>
      <c r="F138" s="305">
        <v>10</v>
      </c>
      <c r="G138" s="309">
        <v>130</v>
      </c>
      <c r="I138" s="304" t="s">
        <v>13</v>
      </c>
      <c r="J138" s="304" t="s">
        <v>373</v>
      </c>
      <c r="K138" s="305">
        <v>611</v>
      </c>
      <c r="L138" s="296" t="s">
        <v>437</v>
      </c>
      <c r="M138" s="291">
        <v>14662328904</v>
      </c>
      <c r="N138" s="305">
        <v>6</v>
      </c>
      <c r="O138" s="308">
        <v>287</v>
      </c>
    </row>
    <row r="139" spans="1:15" ht="24">
      <c r="A139" s="304" t="s">
        <v>18</v>
      </c>
      <c r="B139" s="304" t="s">
        <v>363</v>
      </c>
      <c r="C139" s="305">
        <v>709</v>
      </c>
      <c r="D139" s="296" t="s">
        <v>82</v>
      </c>
      <c r="E139" s="291">
        <v>12199000000</v>
      </c>
      <c r="F139" s="305">
        <v>10</v>
      </c>
      <c r="G139" s="309">
        <v>131</v>
      </c>
      <c r="I139" s="304" t="s">
        <v>13</v>
      </c>
      <c r="J139" s="304" t="s">
        <v>373</v>
      </c>
      <c r="K139" s="305">
        <v>947</v>
      </c>
      <c r="L139" s="296" t="s">
        <v>156</v>
      </c>
      <c r="M139" s="291">
        <v>970796000</v>
      </c>
      <c r="N139" s="305">
        <v>3</v>
      </c>
      <c r="O139" s="307">
        <v>355</v>
      </c>
    </row>
    <row r="140" spans="1:15" ht="24">
      <c r="A140" s="304" t="s">
        <v>97</v>
      </c>
      <c r="B140" s="304" t="s">
        <v>346</v>
      </c>
      <c r="C140" s="305">
        <v>885</v>
      </c>
      <c r="D140" s="296" t="s">
        <v>114</v>
      </c>
      <c r="E140" s="291">
        <v>215818563821</v>
      </c>
      <c r="F140" s="305">
        <v>10</v>
      </c>
      <c r="G140" s="309">
        <v>132</v>
      </c>
      <c r="I140" s="304" t="s">
        <v>75</v>
      </c>
      <c r="J140" s="304" t="s">
        <v>375</v>
      </c>
      <c r="K140" s="305">
        <v>702</v>
      </c>
      <c r="L140" s="296" t="s">
        <v>76</v>
      </c>
      <c r="M140" s="291">
        <v>17459522614</v>
      </c>
      <c r="N140" s="305">
        <v>15</v>
      </c>
      <c r="O140" s="306">
        <v>41</v>
      </c>
    </row>
    <row r="141" spans="1:15" ht="24">
      <c r="A141" s="304" t="s">
        <v>3</v>
      </c>
      <c r="B141" s="304" t="s">
        <v>360</v>
      </c>
      <c r="C141" s="305">
        <v>681</v>
      </c>
      <c r="D141" s="296" t="s">
        <v>52</v>
      </c>
      <c r="E141" s="291">
        <v>150864672815</v>
      </c>
      <c r="F141" s="305">
        <v>10</v>
      </c>
      <c r="G141" s="309">
        <v>133</v>
      </c>
      <c r="I141" s="304" t="s">
        <v>75</v>
      </c>
      <c r="J141" s="304" t="s">
        <v>375</v>
      </c>
      <c r="K141" s="305">
        <v>907</v>
      </c>
      <c r="L141" s="296" t="s">
        <v>437</v>
      </c>
      <c r="M141" s="291">
        <v>1811146803</v>
      </c>
      <c r="N141" s="305">
        <v>6</v>
      </c>
      <c r="O141" s="309">
        <v>262</v>
      </c>
    </row>
    <row r="142" spans="1:15" ht="48">
      <c r="A142" s="304" t="s">
        <v>97</v>
      </c>
      <c r="B142" s="304" t="s">
        <v>346</v>
      </c>
      <c r="C142" s="305">
        <v>872</v>
      </c>
      <c r="D142" s="296" t="s">
        <v>101</v>
      </c>
      <c r="E142" s="292">
        <v>4727325000</v>
      </c>
      <c r="F142" s="305">
        <v>10</v>
      </c>
      <c r="G142" s="309">
        <v>134</v>
      </c>
      <c r="I142" s="304" t="s">
        <v>333</v>
      </c>
      <c r="J142" s="304" t="s">
        <v>376</v>
      </c>
      <c r="K142" s="305">
        <v>865</v>
      </c>
      <c r="L142" s="296" t="s">
        <v>93</v>
      </c>
      <c r="M142" s="291">
        <v>16220000000</v>
      </c>
      <c r="N142" s="305">
        <v>11</v>
      </c>
      <c r="O142" s="308">
        <v>125</v>
      </c>
    </row>
    <row r="143" spans="1:15" ht="24">
      <c r="A143" s="304" t="s">
        <v>97</v>
      </c>
      <c r="B143" s="304" t="s">
        <v>346</v>
      </c>
      <c r="C143" s="305">
        <v>881</v>
      </c>
      <c r="D143" s="296" t="s">
        <v>110</v>
      </c>
      <c r="E143" s="291">
        <v>261441728881</v>
      </c>
      <c r="F143" s="305">
        <v>10</v>
      </c>
      <c r="G143" s="309">
        <v>135</v>
      </c>
      <c r="I143" s="304" t="s">
        <v>333</v>
      </c>
      <c r="J143" s="304" t="s">
        <v>376</v>
      </c>
      <c r="K143" s="305">
        <v>863</v>
      </c>
      <c r="L143" s="296" t="s">
        <v>91</v>
      </c>
      <c r="M143" s="291">
        <v>33400000000</v>
      </c>
      <c r="N143" s="305">
        <v>11</v>
      </c>
      <c r="O143" s="309">
        <v>129</v>
      </c>
    </row>
    <row r="144" spans="1:15" ht="36">
      <c r="A144" s="304" t="s">
        <v>13</v>
      </c>
      <c r="B144" s="304" t="s">
        <v>373</v>
      </c>
      <c r="C144" s="305">
        <v>604</v>
      </c>
      <c r="D144" s="296" t="s">
        <v>47</v>
      </c>
      <c r="E144" s="291">
        <v>22692517000</v>
      </c>
      <c r="F144" s="305">
        <v>10</v>
      </c>
      <c r="G144" s="309">
        <v>136</v>
      </c>
      <c r="I144" s="304" t="s">
        <v>333</v>
      </c>
      <c r="J144" s="304" t="s">
        <v>376</v>
      </c>
      <c r="K144" s="305">
        <v>864</v>
      </c>
      <c r="L144" s="296" t="s">
        <v>92</v>
      </c>
      <c r="M144" s="291">
        <v>23444000000</v>
      </c>
      <c r="N144" s="305">
        <v>8</v>
      </c>
      <c r="O144" s="308">
        <v>214</v>
      </c>
    </row>
    <row r="145" spans="1:15" ht="24">
      <c r="A145" s="304" t="s">
        <v>461</v>
      </c>
      <c r="B145" s="304" t="s">
        <v>352</v>
      </c>
      <c r="C145" s="305">
        <v>747</v>
      </c>
      <c r="D145" s="296" t="s">
        <v>234</v>
      </c>
      <c r="E145" s="291">
        <v>42179920</v>
      </c>
      <c r="F145" s="305">
        <v>10</v>
      </c>
      <c r="G145" s="309">
        <v>137</v>
      </c>
      <c r="I145" s="304" t="s">
        <v>333</v>
      </c>
      <c r="J145" s="304" t="s">
        <v>376</v>
      </c>
      <c r="K145" s="305">
        <v>866</v>
      </c>
      <c r="L145" s="296" t="s">
        <v>94</v>
      </c>
      <c r="M145" s="291">
        <v>13418388291</v>
      </c>
      <c r="N145" s="305">
        <v>3</v>
      </c>
      <c r="O145" s="308">
        <v>350</v>
      </c>
    </row>
    <row r="146" spans="1:15" ht="24">
      <c r="A146" s="304" t="s">
        <v>477</v>
      </c>
      <c r="B146" s="304" t="s">
        <v>368</v>
      </c>
      <c r="C146" s="305">
        <v>768</v>
      </c>
      <c r="D146" s="296" t="s">
        <v>253</v>
      </c>
      <c r="E146" s="291">
        <v>101026638000</v>
      </c>
      <c r="F146" s="305">
        <v>10</v>
      </c>
      <c r="G146" s="309">
        <v>138</v>
      </c>
      <c r="I146" s="304" t="s">
        <v>452</v>
      </c>
      <c r="J146" s="304" t="s">
        <v>377</v>
      </c>
      <c r="K146" s="305">
        <v>74</v>
      </c>
      <c r="L146" s="296" t="s">
        <v>453</v>
      </c>
      <c r="M146" s="291">
        <v>2797221380</v>
      </c>
      <c r="N146" s="305">
        <v>14</v>
      </c>
      <c r="O146" s="307">
        <v>61</v>
      </c>
    </row>
    <row r="147" spans="1:15" ht="24">
      <c r="A147" s="304" t="s">
        <v>215</v>
      </c>
      <c r="B147" s="304" t="s">
        <v>359</v>
      </c>
      <c r="C147" s="305">
        <v>780</v>
      </c>
      <c r="D147" s="296" t="s">
        <v>265</v>
      </c>
      <c r="E147" s="291">
        <v>19263829640</v>
      </c>
      <c r="F147" s="305">
        <v>10</v>
      </c>
      <c r="G147" s="309">
        <v>139</v>
      </c>
      <c r="I147" s="304" t="s">
        <v>429</v>
      </c>
      <c r="J147" s="304" t="s">
        <v>365</v>
      </c>
      <c r="K147" s="305">
        <v>57</v>
      </c>
      <c r="L147" s="296" t="s">
        <v>445</v>
      </c>
      <c r="M147" s="291">
        <v>502411837220</v>
      </c>
      <c r="N147" s="305">
        <v>17</v>
      </c>
      <c r="O147" s="309">
        <v>26</v>
      </c>
    </row>
    <row r="148" spans="1:15" ht="24">
      <c r="A148" s="304" t="s">
        <v>97</v>
      </c>
      <c r="B148" s="304" t="s">
        <v>346</v>
      </c>
      <c r="C148" s="305">
        <v>878</v>
      </c>
      <c r="D148" s="296" t="s">
        <v>107</v>
      </c>
      <c r="E148" s="291">
        <v>201500000000</v>
      </c>
      <c r="F148" s="305">
        <v>10</v>
      </c>
      <c r="G148" s="309">
        <v>140</v>
      </c>
      <c r="I148" s="304" t="s">
        <v>429</v>
      </c>
      <c r="J148" s="304" t="s">
        <v>365</v>
      </c>
      <c r="K148" s="305">
        <v>14</v>
      </c>
      <c r="L148" s="296" t="s">
        <v>430</v>
      </c>
      <c r="M148" s="291">
        <v>6735348542</v>
      </c>
      <c r="N148" s="305">
        <v>6</v>
      </c>
      <c r="O148" s="309">
        <v>276</v>
      </c>
    </row>
    <row r="149" spans="1:15" ht="24">
      <c r="A149" s="304" t="s">
        <v>97</v>
      </c>
      <c r="B149" s="304" t="s">
        <v>346</v>
      </c>
      <c r="C149" s="305">
        <v>882</v>
      </c>
      <c r="D149" s="296" t="s">
        <v>111</v>
      </c>
      <c r="E149" s="291">
        <v>55112689646</v>
      </c>
      <c r="F149" s="305">
        <v>10</v>
      </c>
      <c r="G149" s="309">
        <v>141</v>
      </c>
      <c r="I149" s="304" t="s">
        <v>26</v>
      </c>
      <c r="J149" s="304" t="s">
        <v>380</v>
      </c>
      <c r="K149" s="305">
        <v>919</v>
      </c>
      <c r="L149" s="296" t="s">
        <v>138</v>
      </c>
      <c r="M149" s="291">
        <v>35349000000</v>
      </c>
      <c r="N149" s="305">
        <v>17</v>
      </c>
      <c r="O149" s="309">
        <v>23</v>
      </c>
    </row>
    <row r="150" spans="1:15" ht="24">
      <c r="A150" s="304" t="s">
        <v>475</v>
      </c>
      <c r="B150" s="304" t="s">
        <v>340</v>
      </c>
      <c r="C150" s="305">
        <v>892</v>
      </c>
      <c r="D150" s="296" t="s">
        <v>121</v>
      </c>
      <c r="E150" s="291">
        <v>37084205000</v>
      </c>
      <c r="F150" s="305">
        <v>10</v>
      </c>
      <c r="G150" s="309">
        <v>142</v>
      </c>
      <c r="I150" s="304" t="s">
        <v>26</v>
      </c>
      <c r="J150" s="304" t="s">
        <v>380</v>
      </c>
      <c r="K150" s="305">
        <v>513</v>
      </c>
      <c r="L150" s="296" t="s">
        <v>36</v>
      </c>
      <c r="M150" s="291">
        <v>29221488062</v>
      </c>
      <c r="N150" s="305">
        <v>14</v>
      </c>
      <c r="O150" s="308">
        <v>50</v>
      </c>
    </row>
    <row r="151" spans="1:15" ht="12">
      <c r="A151" s="304" t="s">
        <v>463</v>
      </c>
      <c r="B151" s="304" t="s">
        <v>371</v>
      </c>
      <c r="C151" s="305">
        <v>4149</v>
      </c>
      <c r="D151" s="296" t="s">
        <v>176</v>
      </c>
      <c r="E151" s="291">
        <v>48732448691</v>
      </c>
      <c r="F151" s="305">
        <v>10</v>
      </c>
      <c r="G151" s="309">
        <v>143</v>
      </c>
      <c r="I151" s="304" t="s">
        <v>26</v>
      </c>
      <c r="J151" s="304" t="s">
        <v>380</v>
      </c>
      <c r="K151" s="305">
        <v>920</v>
      </c>
      <c r="L151" s="296" t="s">
        <v>139</v>
      </c>
      <c r="M151" s="291">
        <v>1321386000</v>
      </c>
      <c r="N151" s="305">
        <v>7</v>
      </c>
      <c r="O151" s="307">
        <v>228</v>
      </c>
    </row>
    <row r="152" spans="1:15" ht="24">
      <c r="A152" s="304" t="s">
        <v>431</v>
      </c>
      <c r="B152" s="304" t="s">
        <v>353</v>
      </c>
      <c r="C152" s="305">
        <v>67</v>
      </c>
      <c r="D152" s="296" t="s">
        <v>446</v>
      </c>
      <c r="E152" s="291">
        <v>115971051955</v>
      </c>
      <c r="F152" s="305">
        <v>10</v>
      </c>
      <c r="G152" s="309">
        <v>144</v>
      </c>
      <c r="I152" s="304" t="s">
        <v>26</v>
      </c>
      <c r="J152" s="304" t="s">
        <v>380</v>
      </c>
      <c r="K152" s="305">
        <v>450</v>
      </c>
      <c r="L152" s="296" t="s">
        <v>27</v>
      </c>
      <c r="M152" s="291">
        <v>757468436</v>
      </c>
      <c r="N152" s="305">
        <v>7</v>
      </c>
      <c r="O152" s="306">
        <v>234</v>
      </c>
    </row>
    <row r="153" spans="1:15" ht="24">
      <c r="A153" s="304" t="s">
        <v>431</v>
      </c>
      <c r="B153" s="304" t="s">
        <v>353</v>
      </c>
      <c r="C153" s="305">
        <v>68</v>
      </c>
      <c r="D153" s="296" t="s">
        <v>447</v>
      </c>
      <c r="E153" s="291">
        <v>154561422671</v>
      </c>
      <c r="F153" s="305">
        <v>10</v>
      </c>
      <c r="G153" s="309">
        <v>145</v>
      </c>
      <c r="I153" s="304" t="s">
        <v>26</v>
      </c>
      <c r="J153" s="304" t="s">
        <v>380</v>
      </c>
      <c r="K153" s="305">
        <v>924</v>
      </c>
      <c r="L153" s="296"/>
      <c r="M153" s="291">
        <v>0</v>
      </c>
      <c r="N153" s="305">
        <v>7</v>
      </c>
      <c r="O153" s="308">
        <v>259</v>
      </c>
    </row>
    <row r="154" spans="1:15" ht="24">
      <c r="A154" s="304" t="s">
        <v>479</v>
      </c>
      <c r="B154" s="304" t="s">
        <v>379</v>
      </c>
      <c r="C154" s="305">
        <v>295</v>
      </c>
      <c r="D154" s="296" t="s">
        <v>480</v>
      </c>
      <c r="E154" s="291">
        <v>4389437050</v>
      </c>
      <c r="F154" s="305">
        <v>10</v>
      </c>
      <c r="G154" s="309">
        <v>146</v>
      </c>
      <c r="I154" s="304" t="s">
        <v>26</v>
      </c>
      <c r="J154" s="304" t="s">
        <v>380</v>
      </c>
      <c r="K154" s="305">
        <v>518</v>
      </c>
      <c r="L154" s="296" t="s">
        <v>36</v>
      </c>
      <c r="M154" s="291">
        <v>2564142689</v>
      </c>
      <c r="N154" s="305">
        <v>6</v>
      </c>
      <c r="O154" s="307">
        <v>263</v>
      </c>
    </row>
    <row r="155" spans="1:15" ht="12">
      <c r="A155" s="304" t="s">
        <v>18</v>
      </c>
      <c r="B155" s="304" t="s">
        <v>363</v>
      </c>
      <c r="C155" s="305">
        <v>716</v>
      </c>
      <c r="D155" s="296" t="s">
        <v>90</v>
      </c>
      <c r="E155" s="291">
        <v>33105000000</v>
      </c>
      <c r="F155" s="305">
        <v>10</v>
      </c>
      <c r="G155" s="309">
        <v>147</v>
      </c>
      <c r="I155" s="304" t="s">
        <v>26</v>
      </c>
      <c r="J155" s="304" t="s">
        <v>380</v>
      </c>
      <c r="K155" s="305">
        <v>952</v>
      </c>
      <c r="L155" s="296" t="s">
        <v>159</v>
      </c>
      <c r="M155" s="291">
        <v>120000000</v>
      </c>
      <c r="N155" s="305">
        <v>6</v>
      </c>
      <c r="O155" s="309">
        <v>316</v>
      </c>
    </row>
    <row r="156" spans="1:15" ht="24">
      <c r="A156" s="304" t="s">
        <v>215</v>
      </c>
      <c r="B156" s="304" t="s">
        <v>359</v>
      </c>
      <c r="C156" s="305">
        <v>790</v>
      </c>
      <c r="D156" s="296" t="s">
        <v>274</v>
      </c>
      <c r="E156" s="291">
        <v>15857634901</v>
      </c>
      <c r="F156" s="305">
        <v>10</v>
      </c>
      <c r="G156" s="309">
        <v>148</v>
      </c>
      <c r="I156" s="304" t="s">
        <v>63</v>
      </c>
      <c r="J156" s="304" t="s">
        <v>382</v>
      </c>
      <c r="K156" s="305">
        <v>693</v>
      </c>
      <c r="L156" s="296" t="s">
        <v>64</v>
      </c>
      <c r="M156" s="291">
        <v>14480800000</v>
      </c>
      <c r="N156" s="305">
        <v>11</v>
      </c>
      <c r="O156" s="309">
        <v>115</v>
      </c>
    </row>
    <row r="157" spans="1:15" ht="12">
      <c r="A157" s="304" t="s">
        <v>485</v>
      </c>
      <c r="B157" s="304" t="s">
        <v>364</v>
      </c>
      <c r="C157" s="305">
        <v>857</v>
      </c>
      <c r="D157" s="296" t="s">
        <v>330</v>
      </c>
      <c r="E157" s="291">
        <v>7215670000</v>
      </c>
      <c r="F157" s="305">
        <v>10</v>
      </c>
      <c r="G157" s="309">
        <v>149</v>
      </c>
      <c r="I157" s="304" t="s">
        <v>63</v>
      </c>
      <c r="J157" s="304" t="s">
        <v>382</v>
      </c>
      <c r="K157" s="305">
        <v>696</v>
      </c>
      <c r="L157" s="296" t="s">
        <v>68</v>
      </c>
      <c r="M157" s="291">
        <v>5769000000</v>
      </c>
      <c r="N157" s="305">
        <v>7</v>
      </c>
      <c r="O157" s="308">
        <v>237</v>
      </c>
    </row>
    <row r="158" spans="1:15" ht="12">
      <c r="A158" s="304" t="s">
        <v>18</v>
      </c>
      <c r="B158" s="304" t="s">
        <v>363</v>
      </c>
      <c r="C158" s="305">
        <v>689</v>
      </c>
      <c r="D158" s="296" t="s">
        <v>58</v>
      </c>
      <c r="E158" s="291">
        <v>34405000000</v>
      </c>
      <c r="F158" s="305">
        <v>10</v>
      </c>
      <c r="G158" s="309">
        <v>150</v>
      </c>
      <c r="I158" s="304" t="s">
        <v>63</v>
      </c>
      <c r="J158" s="304" t="s">
        <v>382</v>
      </c>
      <c r="K158" s="305">
        <v>697</v>
      </c>
      <c r="L158" s="296" t="s">
        <v>69</v>
      </c>
      <c r="M158" s="291">
        <v>3984200000</v>
      </c>
      <c r="N158" s="305">
        <v>6</v>
      </c>
      <c r="O158" s="309">
        <v>304</v>
      </c>
    </row>
    <row r="159" spans="1:15" ht="36">
      <c r="A159" s="304" t="s">
        <v>215</v>
      </c>
      <c r="B159" s="304" t="s">
        <v>359</v>
      </c>
      <c r="C159" s="305">
        <v>789</v>
      </c>
      <c r="D159" s="296" t="s">
        <v>273</v>
      </c>
      <c r="E159" s="291">
        <v>9798626000</v>
      </c>
      <c r="F159" s="305">
        <v>10</v>
      </c>
      <c r="G159" s="309">
        <v>151</v>
      </c>
      <c r="I159" s="304" t="s">
        <v>63</v>
      </c>
      <c r="J159" s="304" t="s">
        <v>382</v>
      </c>
      <c r="K159" s="305">
        <v>695</v>
      </c>
      <c r="L159" s="296" t="s">
        <v>67</v>
      </c>
      <c r="M159" s="291">
        <v>5766000000</v>
      </c>
      <c r="N159" s="305">
        <v>4</v>
      </c>
      <c r="O159" s="308">
        <v>329</v>
      </c>
    </row>
    <row r="160" spans="1:15" ht="24">
      <c r="A160" s="304" t="s">
        <v>485</v>
      </c>
      <c r="B160" s="304" t="s">
        <v>364</v>
      </c>
      <c r="C160" s="305">
        <v>856</v>
      </c>
      <c r="D160" s="296" t="s">
        <v>329</v>
      </c>
      <c r="E160" s="291">
        <v>417011000</v>
      </c>
      <c r="F160" s="305">
        <v>10</v>
      </c>
      <c r="G160" s="309">
        <v>152</v>
      </c>
      <c r="I160" s="304" t="s">
        <v>475</v>
      </c>
      <c r="J160" s="304" t="s">
        <v>340</v>
      </c>
      <c r="K160" s="305">
        <v>897</v>
      </c>
      <c r="L160" s="296" t="s">
        <v>124</v>
      </c>
      <c r="M160" s="291">
        <v>1868767117575</v>
      </c>
      <c r="N160" s="305">
        <v>22</v>
      </c>
      <c r="O160" s="308">
        <v>2</v>
      </c>
    </row>
    <row r="161" spans="1:15" ht="12">
      <c r="A161" s="304" t="s">
        <v>487</v>
      </c>
      <c r="B161" s="304" t="s">
        <v>356</v>
      </c>
      <c r="C161" s="305">
        <v>6219</v>
      </c>
      <c r="D161" s="296" t="s">
        <v>180</v>
      </c>
      <c r="E161" s="291">
        <v>97840805958</v>
      </c>
      <c r="F161" s="305">
        <v>10</v>
      </c>
      <c r="G161" s="309">
        <v>153</v>
      </c>
      <c r="I161" s="304" t="s">
        <v>475</v>
      </c>
      <c r="J161" s="304" t="s">
        <v>340</v>
      </c>
      <c r="K161" s="305">
        <v>898</v>
      </c>
      <c r="L161" s="296" t="s">
        <v>125</v>
      </c>
      <c r="M161" s="291">
        <v>4955549262845</v>
      </c>
      <c r="N161" s="305">
        <v>19</v>
      </c>
      <c r="O161" s="309">
        <v>11</v>
      </c>
    </row>
    <row r="162" spans="1:15" ht="36">
      <c r="A162" s="304" t="s">
        <v>431</v>
      </c>
      <c r="B162" s="304" t="s">
        <v>353</v>
      </c>
      <c r="C162" s="305">
        <v>7334</v>
      </c>
      <c r="D162" s="296" t="s">
        <v>192</v>
      </c>
      <c r="E162" s="291">
        <v>173613119208</v>
      </c>
      <c r="F162" s="305">
        <v>10</v>
      </c>
      <c r="G162" s="309">
        <v>154</v>
      </c>
      <c r="I162" s="304" t="s">
        <v>475</v>
      </c>
      <c r="J162" s="304" t="s">
        <v>340</v>
      </c>
      <c r="K162" s="305">
        <v>889</v>
      </c>
      <c r="L162" s="296" t="s">
        <v>118</v>
      </c>
      <c r="M162" s="291">
        <v>1692491147000</v>
      </c>
      <c r="N162" s="305">
        <v>19</v>
      </c>
      <c r="O162" s="306">
        <v>14</v>
      </c>
    </row>
    <row r="163" spans="1:15" ht="24">
      <c r="A163" s="304" t="s">
        <v>431</v>
      </c>
      <c r="B163" s="304" t="s">
        <v>353</v>
      </c>
      <c r="C163" s="305">
        <v>7341</v>
      </c>
      <c r="D163" s="296" t="s">
        <v>193</v>
      </c>
      <c r="E163" s="291">
        <v>77061300837</v>
      </c>
      <c r="F163" s="305">
        <v>10</v>
      </c>
      <c r="G163" s="309">
        <v>155</v>
      </c>
      <c r="I163" s="304" t="s">
        <v>475</v>
      </c>
      <c r="J163" s="304" t="s">
        <v>340</v>
      </c>
      <c r="K163" s="305">
        <v>262</v>
      </c>
      <c r="L163" s="296" t="s">
        <v>476</v>
      </c>
      <c r="M163" s="291">
        <v>2042506793646</v>
      </c>
      <c r="N163" s="305">
        <v>18</v>
      </c>
      <c r="O163" s="307">
        <v>18</v>
      </c>
    </row>
    <row r="164" spans="1:15" ht="12">
      <c r="A164" s="304" t="s">
        <v>13</v>
      </c>
      <c r="B164" s="304" t="s">
        <v>373</v>
      </c>
      <c r="C164" s="305">
        <v>414</v>
      </c>
      <c r="D164" s="296" t="s">
        <v>14</v>
      </c>
      <c r="E164" s="291">
        <v>62170305120</v>
      </c>
      <c r="F164" s="305">
        <v>9</v>
      </c>
      <c r="G164" s="309">
        <v>156</v>
      </c>
      <c r="I164" s="304" t="s">
        <v>475</v>
      </c>
      <c r="J164" s="304" t="s">
        <v>340</v>
      </c>
      <c r="K164" s="305">
        <v>4248</v>
      </c>
      <c r="L164" s="296" t="s">
        <v>178</v>
      </c>
      <c r="M164" s="291">
        <v>788164134928</v>
      </c>
      <c r="N164" s="305">
        <v>17</v>
      </c>
      <c r="O164" s="306">
        <v>20</v>
      </c>
    </row>
    <row r="165" spans="1:15" ht="24">
      <c r="A165" s="304" t="s">
        <v>22</v>
      </c>
      <c r="B165" s="304" t="s">
        <v>370</v>
      </c>
      <c r="C165" s="305">
        <v>439</v>
      </c>
      <c r="D165" s="296" t="s">
        <v>23</v>
      </c>
      <c r="E165" s="291">
        <v>500000000</v>
      </c>
      <c r="F165" s="305">
        <v>9</v>
      </c>
      <c r="G165" s="309">
        <v>157</v>
      </c>
      <c r="I165" s="304" t="s">
        <v>475</v>
      </c>
      <c r="J165" s="304" t="s">
        <v>340</v>
      </c>
      <c r="K165" s="305">
        <v>901</v>
      </c>
      <c r="L165" s="296" t="s">
        <v>128</v>
      </c>
      <c r="M165" s="291">
        <v>1143019988666</v>
      </c>
      <c r="N165" s="305">
        <v>17</v>
      </c>
      <c r="O165" s="306">
        <v>21</v>
      </c>
    </row>
    <row r="166" spans="1:15" ht="24">
      <c r="A166" s="304" t="s">
        <v>15</v>
      </c>
      <c r="B166" s="304" t="s">
        <v>355</v>
      </c>
      <c r="C166" s="305">
        <v>435</v>
      </c>
      <c r="D166" s="296" t="s">
        <v>20</v>
      </c>
      <c r="E166" s="291">
        <v>211794550761</v>
      </c>
      <c r="F166" s="305">
        <v>9</v>
      </c>
      <c r="G166" s="309">
        <v>158</v>
      </c>
      <c r="I166" s="304" t="s">
        <v>475</v>
      </c>
      <c r="J166" s="304" t="s">
        <v>340</v>
      </c>
      <c r="K166" s="305">
        <v>891</v>
      </c>
      <c r="L166" s="296" t="s">
        <v>120</v>
      </c>
      <c r="M166" s="291">
        <v>1092521143500</v>
      </c>
      <c r="N166" s="305">
        <v>17</v>
      </c>
      <c r="O166" s="309">
        <v>24</v>
      </c>
    </row>
    <row r="167" spans="1:15" ht="24">
      <c r="A167" s="304">
        <v>118</v>
      </c>
      <c r="B167" s="304" t="s">
        <v>355</v>
      </c>
      <c r="C167" s="305">
        <v>487</v>
      </c>
      <c r="D167" s="296" t="s">
        <v>34</v>
      </c>
      <c r="E167" s="291">
        <v>45886584187</v>
      </c>
      <c r="F167" s="305">
        <v>9</v>
      </c>
      <c r="G167" s="309">
        <v>159</v>
      </c>
      <c r="I167" s="304" t="s">
        <v>475</v>
      </c>
      <c r="J167" s="304" t="s">
        <v>340</v>
      </c>
      <c r="K167" s="305">
        <v>899</v>
      </c>
      <c r="L167" s="296" t="s">
        <v>126</v>
      </c>
      <c r="M167" s="291">
        <v>328964528061</v>
      </c>
      <c r="N167" s="305">
        <v>17</v>
      </c>
      <c r="O167" s="309">
        <v>25</v>
      </c>
    </row>
    <row r="168" spans="1:15" ht="24">
      <c r="A168" s="304" t="s">
        <v>485</v>
      </c>
      <c r="B168" s="304" t="s">
        <v>364</v>
      </c>
      <c r="C168" s="305">
        <v>871</v>
      </c>
      <c r="D168" s="296" t="s">
        <v>100</v>
      </c>
      <c r="E168" s="291">
        <v>1601248680</v>
      </c>
      <c r="F168" s="305">
        <v>9</v>
      </c>
      <c r="G168" s="309">
        <v>160</v>
      </c>
      <c r="I168" s="304" t="s">
        <v>475</v>
      </c>
      <c r="J168" s="304" t="s">
        <v>340</v>
      </c>
      <c r="K168" s="305">
        <v>900</v>
      </c>
      <c r="L168" s="296" t="s">
        <v>127</v>
      </c>
      <c r="M168" s="291">
        <v>469116156946</v>
      </c>
      <c r="N168" s="305">
        <v>16</v>
      </c>
      <c r="O168" s="308">
        <v>33</v>
      </c>
    </row>
    <row r="169" spans="1:15" ht="12">
      <c r="A169" s="304" t="s">
        <v>475</v>
      </c>
      <c r="B169" s="304" t="s">
        <v>340</v>
      </c>
      <c r="C169" s="305">
        <v>893</v>
      </c>
      <c r="D169" s="296" t="s">
        <v>122</v>
      </c>
      <c r="E169" s="291">
        <v>32611115500</v>
      </c>
      <c r="F169" s="305">
        <v>9</v>
      </c>
      <c r="G169" s="309">
        <v>161</v>
      </c>
      <c r="I169" s="304" t="s">
        <v>475</v>
      </c>
      <c r="J169" s="304" t="s">
        <v>340</v>
      </c>
      <c r="K169" s="305">
        <v>890</v>
      </c>
      <c r="L169" s="296" t="s">
        <v>119</v>
      </c>
      <c r="M169" s="291">
        <v>57398252000</v>
      </c>
      <c r="N169" s="305">
        <v>15</v>
      </c>
      <c r="O169" s="309">
        <v>46</v>
      </c>
    </row>
    <row r="170" spans="1:15" ht="24">
      <c r="A170" s="304" t="s">
        <v>485</v>
      </c>
      <c r="B170" s="304" t="s">
        <v>364</v>
      </c>
      <c r="C170" s="305">
        <v>335</v>
      </c>
      <c r="D170" s="296" t="s">
        <v>486</v>
      </c>
      <c r="E170" s="291">
        <v>1006699326</v>
      </c>
      <c r="F170" s="305">
        <v>9</v>
      </c>
      <c r="G170" s="309">
        <v>162</v>
      </c>
      <c r="I170" s="304" t="s">
        <v>475</v>
      </c>
      <c r="J170" s="304" t="s">
        <v>340</v>
      </c>
      <c r="K170" s="305">
        <v>894</v>
      </c>
      <c r="L170" s="296" t="s">
        <v>123</v>
      </c>
      <c r="M170" s="292">
        <v>220387079620</v>
      </c>
      <c r="N170" s="305">
        <v>14</v>
      </c>
      <c r="O170" s="309">
        <v>56</v>
      </c>
    </row>
    <row r="171" spans="1:15" ht="12">
      <c r="A171" s="304" t="s">
        <v>459</v>
      </c>
      <c r="B171" s="304" t="s">
        <v>386</v>
      </c>
      <c r="C171" s="305">
        <v>586</v>
      </c>
      <c r="D171" s="296" t="s">
        <v>44</v>
      </c>
      <c r="E171" s="291">
        <v>11679500000</v>
      </c>
      <c r="F171" s="305">
        <v>9</v>
      </c>
      <c r="G171" s="309">
        <v>163</v>
      </c>
      <c r="I171" s="304" t="s">
        <v>475</v>
      </c>
      <c r="J171" s="304" t="s">
        <v>340</v>
      </c>
      <c r="K171" s="305">
        <v>905</v>
      </c>
      <c r="L171" s="296" t="s">
        <v>130</v>
      </c>
      <c r="M171" s="291">
        <v>132977679000</v>
      </c>
      <c r="N171" s="305">
        <v>13</v>
      </c>
      <c r="O171" s="308">
        <v>66</v>
      </c>
    </row>
    <row r="172" spans="1:15" ht="24">
      <c r="A172" s="304" t="s">
        <v>18</v>
      </c>
      <c r="B172" s="304" t="s">
        <v>363</v>
      </c>
      <c r="C172" s="305">
        <v>686</v>
      </c>
      <c r="D172" s="296" t="s">
        <v>55</v>
      </c>
      <c r="E172" s="291">
        <v>16915000000</v>
      </c>
      <c r="F172" s="305">
        <v>9</v>
      </c>
      <c r="G172" s="309">
        <v>164</v>
      </c>
      <c r="I172" s="304" t="s">
        <v>475</v>
      </c>
      <c r="J172" s="304" t="s">
        <v>340</v>
      </c>
      <c r="K172" s="305">
        <v>902</v>
      </c>
      <c r="L172" s="296" t="s">
        <v>129</v>
      </c>
      <c r="M172" s="291">
        <v>64789248575</v>
      </c>
      <c r="N172" s="305">
        <v>12</v>
      </c>
      <c r="O172" s="308">
        <v>89</v>
      </c>
    </row>
    <row r="173" spans="1:15" ht="24">
      <c r="A173" s="304" t="s">
        <v>461</v>
      </c>
      <c r="B173" s="304" t="s">
        <v>352</v>
      </c>
      <c r="C173" s="305">
        <v>738</v>
      </c>
      <c r="D173" s="296" t="s">
        <v>224</v>
      </c>
      <c r="E173" s="291">
        <v>9850341772</v>
      </c>
      <c r="F173" s="305">
        <v>9</v>
      </c>
      <c r="G173" s="309">
        <v>165</v>
      </c>
      <c r="I173" s="304" t="s">
        <v>475</v>
      </c>
      <c r="J173" s="304" t="s">
        <v>340</v>
      </c>
      <c r="K173" s="305">
        <v>888</v>
      </c>
      <c r="L173" s="296" t="s">
        <v>117</v>
      </c>
      <c r="M173" s="291">
        <v>54027386000</v>
      </c>
      <c r="N173" s="305">
        <v>10</v>
      </c>
      <c r="O173" s="307">
        <v>130</v>
      </c>
    </row>
    <row r="174" spans="1:15" ht="36">
      <c r="A174" s="304" t="s">
        <v>469</v>
      </c>
      <c r="B174" s="304" t="s">
        <v>374</v>
      </c>
      <c r="C174" s="305">
        <v>755</v>
      </c>
      <c r="D174" s="296" t="s">
        <v>241</v>
      </c>
      <c r="E174" s="291">
        <v>906683167</v>
      </c>
      <c r="F174" s="305">
        <v>9</v>
      </c>
      <c r="G174" s="309">
        <v>166</v>
      </c>
      <c r="I174" s="304" t="s">
        <v>475</v>
      </c>
      <c r="J174" s="304" t="s">
        <v>340</v>
      </c>
      <c r="K174" s="305">
        <v>892</v>
      </c>
      <c r="L174" s="296" t="s">
        <v>121</v>
      </c>
      <c r="M174" s="291">
        <v>37084205000</v>
      </c>
      <c r="N174" s="305">
        <v>10</v>
      </c>
      <c r="O174" s="306">
        <v>142</v>
      </c>
    </row>
    <row r="175" spans="1:15" ht="24">
      <c r="A175" s="304" t="s">
        <v>469</v>
      </c>
      <c r="B175" s="304" t="s">
        <v>374</v>
      </c>
      <c r="C175" s="305">
        <v>771</v>
      </c>
      <c r="D175" s="296" t="s">
        <v>256</v>
      </c>
      <c r="E175" s="291">
        <v>1176400000</v>
      </c>
      <c r="F175" s="305">
        <v>9</v>
      </c>
      <c r="G175" s="309">
        <v>167</v>
      </c>
      <c r="I175" s="304" t="s">
        <v>475</v>
      </c>
      <c r="J175" s="304" t="s">
        <v>340</v>
      </c>
      <c r="K175" s="305">
        <v>893</v>
      </c>
      <c r="L175" s="296" t="s">
        <v>122</v>
      </c>
      <c r="M175" s="291">
        <v>32611115500</v>
      </c>
      <c r="N175" s="305">
        <v>9</v>
      </c>
      <c r="O175" s="306">
        <v>161</v>
      </c>
    </row>
    <row r="176" spans="1:15" ht="12">
      <c r="A176" s="304" t="s">
        <v>469</v>
      </c>
      <c r="B176" s="304" t="s">
        <v>374</v>
      </c>
      <c r="C176" s="305">
        <v>778</v>
      </c>
      <c r="D176" s="296" t="s">
        <v>264</v>
      </c>
      <c r="E176" s="291">
        <v>5106616000</v>
      </c>
      <c r="F176" s="305">
        <v>9</v>
      </c>
      <c r="G176" s="309">
        <v>168</v>
      </c>
      <c r="I176" s="304" t="s">
        <v>475</v>
      </c>
      <c r="J176" s="304" t="s">
        <v>340</v>
      </c>
      <c r="K176" s="305">
        <v>951</v>
      </c>
      <c r="L176" s="296" t="s">
        <v>158</v>
      </c>
      <c r="M176" s="291">
        <v>8000000000</v>
      </c>
      <c r="N176" s="305">
        <v>3</v>
      </c>
      <c r="O176" s="306">
        <v>356</v>
      </c>
    </row>
    <row r="177" spans="1:15" ht="48">
      <c r="A177" s="304" t="s">
        <v>469</v>
      </c>
      <c r="B177" s="304" t="s">
        <v>374</v>
      </c>
      <c r="C177" s="305">
        <v>779</v>
      </c>
      <c r="D177" s="296" t="s">
        <v>21</v>
      </c>
      <c r="E177" s="291">
        <v>6288988000</v>
      </c>
      <c r="F177" s="305">
        <v>9</v>
      </c>
      <c r="G177" s="309">
        <v>169</v>
      </c>
      <c r="I177" s="304" t="s">
        <v>457</v>
      </c>
      <c r="J177" s="304" t="s">
        <v>367</v>
      </c>
      <c r="K177" s="305">
        <v>821</v>
      </c>
      <c r="L177" s="296" t="s">
        <v>304</v>
      </c>
      <c r="M177" s="291">
        <v>182153628051</v>
      </c>
      <c r="N177" s="305">
        <v>12</v>
      </c>
      <c r="O177" s="306">
        <v>84</v>
      </c>
    </row>
    <row r="178" spans="1:15" ht="60">
      <c r="A178" s="304" t="s">
        <v>481</v>
      </c>
      <c r="B178" s="304" t="s">
        <v>385</v>
      </c>
      <c r="C178" s="305">
        <v>797</v>
      </c>
      <c r="D178" s="296" t="s">
        <v>281</v>
      </c>
      <c r="E178" s="291">
        <v>1903600000</v>
      </c>
      <c r="F178" s="305">
        <v>9</v>
      </c>
      <c r="G178" s="309">
        <v>170</v>
      </c>
      <c r="I178" s="304" t="s">
        <v>457</v>
      </c>
      <c r="J178" s="304" t="s">
        <v>367</v>
      </c>
      <c r="K178" s="305">
        <v>574</v>
      </c>
      <c r="L178" s="296" t="s">
        <v>39</v>
      </c>
      <c r="M178" s="291">
        <v>48417552103</v>
      </c>
      <c r="N178" s="305">
        <v>9</v>
      </c>
      <c r="O178" s="308">
        <v>174</v>
      </c>
    </row>
    <row r="179" spans="1:15" ht="24">
      <c r="A179" s="304" t="s">
        <v>15</v>
      </c>
      <c r="B179" s="304" t="s">
        <v>355</v>
      </c>
      <c r="C179" s="305">
        <v>806</v>
      </c>
      <c r="D179" s="296" t="s">
        <v>290</v>
      </c>
      <c r="E179" s="291">
        <v>4189346000</v>
      </c>
      <c r="F179" s="305">
        <v>9</v>
      </c>
      <c r="G179" s="309">
        <v>171</v>
      </c>
      <c r="I179" s="304" t="s">
        <v>457</v>
      </c>
      <c r="J179" s="304" t="s">
        <v>367</v>
      </c>
      <c r="K179" s="305">
        <v>819</v>
      </c>
      <c r="L179" s="296" t="s">
        <v>302</v>
      </c>
      <c r="M179" s="291">
        <v>53928585821</v>
      </c>
      <c r="N179" s="305">
        <v>9</v>
      </c>
      <c r="O179" s="307">
        <v>178</v>
      </c>
    </row>
    <row r="180" spans="1:15" ht="24">
      <c r="A180" s="304" t="s">
        <v>15</v>
      </c>
      <c r="B180" s="304" t="s">
        <v>355</v>
      </c>
      <c r="C180" s="305">
        <v>807</v>
      </c>
      <c r="D180" s="296" t="s">
        <v>291</v>
      </c>
      <c r="E180" s="291">
        <v>1845756656</v>
      </c>
      <c r="F180" s="305">
        <v>9</v>
      </c>
      <c r="G180" s="309">
        <v>172</v>
      </c>
      <c r="I180" s="304" t="s">
        <v>457</v>
      </c>
      <c r="J180" s="304" t="s">
        <v>367</v>
      </c>
      <c r="K180" s="305">
        <v>844</v>
      </c>
      <c r="L180" s="296" t="s">
        <v>426</v>
      </c>
      <c r="M180" s="291">
        <v>24561280000</v>
      </c>
      <c r="N180" s="305">
        <v>9</v>
      </c>
      <c r="O180" s="309">
        <v>183</v>
      </c>
    </row>
    <row r="181" spans="1:15" ht="24">
      <c r="A181" s="304" t="s">
        <v>487</v>
      </c>
      <c r="B181" s="304" t="s">
        <v>356</v>
      </c>
      <c r="C181" s="305">
        <v>1165</v>
      </c>
      <c r="D181" s="296" t="s">
        <v>173</v>
      </c>
      <c r="E181" s="291">
        <v>24546750947</v>
      </c>
      <c r="F181" s="305">
        <v>9</v>
      </c>
      <c r="G181" s="309">
        <v>173</v>
      </c>
      <c r="I181" s="304" t="s">
        <v>457</v>
      </c>
      <c r="J181" s="304" t="s">
        <v>367</v>
      </c>
      <c r="K181" s="305">
        <v>820</v>
      </c>
      <c r="L181" s="296" t="s">
        <v>303</v>
      </c>
      <c r="M181" s="291">
        <v>39633118767</v>
      </c>
      <c r="N181" s="305">
        <v>8</v>
      </c>
      <c r="O181" s="307">
        <v>193</v>
      </c>
    </row>
    <row r="182" spans="1:15" ht="36">
      <c r="A182" s="304" t="s">
        <v>457</v>
      </c>
      <c r="B182" s="304" t="s">
        <v>367</v>
      </c>
      <c r="C182" s="305">
        <v>574</v>
      </c>
      <c r="D182" s="296" t="s">
        <v>39</v>
      </c>
      <c r="E182" s="291">
        <v>48417552103</v>
      </c>
      <c r="F182" s="305">
        <v>9</v>
      </c>
      <c r="G182" s="309">
        <v>174</v>
      </c>
      <c r="I182" s="304" t="s">
        <v>457</v>
      </c>
      <c r="J182" s="304" t="s">
        <v>367</v>
      </c>
      <c r="K182" s="305">
        <v>811</v>
      </c>
      <c r="L182" s="296" t="s">
        <v>295</v>
      </c>
      <c r="M182" s="291">
        <v>23687557551</v>
      </c>
      <c r="N182" s="305">
        <v>8</v>
      </c>
      <c r="O182" s="306">
        <v>211</v>
      </c>
    </row>
    <row r="183" spans="1:15" ht="48">
      <c r="A183" s="304" t="s">
        <v>461</v>
      </c>
      <c r="B183" s="304" t="s">
        <v>352</v>
      </c>
      <c r="C183" s="305">
        <v>694</v>
      </c>
      <c r="D183" s="296" t="s">
        <v>65</v>
      </c>
      <c r="E183" s="291">
        <v>265617426</v>
      </c>
      <c r="F183" s="305">
        <v>9</v>
      </c>
      <c r="G183" s="309">
        <v>175</v>
      </c>
      <c r="I183" s="304" t="s">
        <v>457</v>
      </c>
      <c r="J183" s="304" t="s">
        <v>367</v>
      </c>
      <c r="K183" s="305">
        <v>817</v>
      </c>
      <c r="L183" s="296" t="s">
        <v>300</v>
      </c>
      <c r="M183" s="291">
        <v>6630775000</v>
      </c>
      <c r="N183" s="305">
        <v>7</v>
      </c>
      <c r="O183" s="309">
        <v>255</v>
      </c>
    </row>
    <row r="184" spans="1:15" ht="48">
      <c r="A184" s="304" t="s">
        <v>477</v>
      </c>
      <c r="B184" s="304" t="s">
        <v>368</v>
      </c>
      <c r="C184" s="305">
        <v>766</v>
      </c>
      <c r="D184" s="296" t="s">
        <v>251</v>
      </c>
      <c r="E184" s="291">
        <v>84557824991</v>
      </c>
      <c r="F184" s="305">
        <v>9</v>
      </c>
      <c r="G184" s="309">
        <v>176</v>
      </c>
      <c r="I184" s="304" t="s">
        <v>457</v>
      </c>
      <c r="J184" s="304" t="s">
        <v>367</v>
      </c>
      <c r="K184" s="305">
        <v>131</v>
      </c>
      <c r="L184" s="296" t="s">
        <v>458</v>
      </c>
      <c r="M184" s="291">
        <v>13260865215</v>
      </c>
      <c r="N184" s="305">
        <v>6</v>
      </c>
      <c r="O184" s="308">
        <v>260</v>
      </c>
    </row>
    <row r="185" spans="1:15" ht="36">
      <c r="A185" s="304" t="s">
        <v>257</v>
      </c>
      <c r="B185" s="304" t="s">
        <v>366</v>
      </c>
      <c r="C185" s="305">
        <v>772</v>
      </c>
      <c r="D185" s="296" t="s">
        <v>258</v>
      </c>
      <c r="E185" s="291">
        <v>1300000000</v>
      </c>
      <c r="F185" s="305">
        <v>9</v>
      </c>
      <c r="G185" s="309">
        <v>177</v>
      </c>
      <c r="I185" s="304" t="s">
        <v>457</v>
      </c>
      <c r="J185" s="304" t="s">
        <v>367</v>
      </c>
      <c r="K185" s="305">
        <v>826</v>
      </c>
      <c r="L185" s="296" t="s">
        <v>309</v>
      </c>
      <c r="M185" s="291">
        <v>17145098366</v>
      </c>
      <c r="N185" s="305">
        <v>6</v>
      </c>
      <c r="O185" s="306">
        <v>269</v>
      </c>
    </row>
    <row r="186" spans="1:15" ht="36">
      <c r="A186" s="304" t="s">
        <v>457</v>
      </c>
      <c r="B186" s="304" t="s">
        <v>367</v>
      </c>
      <c r="C186" s="305">
        <v>819</v>
      </c>
      <c r="D186" s="296" t="s">
        <v>302</v>
      </c>
      <c r="E186" s="291">
        <v>53928585821</v>
      </c>
      <c r="F186" s="305">
        <v>9</v>
      </c>
      <c r="G186" s="309">
        <v>178</v>
      </c>
      <c r="I186" s="304" t="s">
        <v>457</v>
      </c>
      <c r="J186" s="304" t="s">
        <v>367</v>
      </c>
      <c r="K186" s="305">
        <v>956</v>
      </c>
      <c r="L186" s="296" t="s">
        <v>163</v>
      </c>
      <c r="M186" s="291">
        <v>5216900000</v>
      </c>
      <c r="N186" s="305">
        <v>4</v>
      </c>
      <c r="O186" s="307">
        <v>339</v>
      </c>
    </row>
    <row r="187" spans="1:15" ht="24">
      <c r="A187" s="304" t="s">
        <v>80</v>
      </c>
      <c r="B187" s="304" t="s">
        <v>361</v>
      </c>
      <c r="C187" s="305">
        <v>845</v>
      </c>
      <c r="D187" s="296" t="s">
        <v>325</v>
      </c>
      <c r="E187" s="291">
        <v>8218311037</v>
      </c>
      <c r="F187" s="305">
        <v>9</v>
      </c>
      <c r="G187" s="309">
        <v>179</v>
      </c>
      <c r="I187" s="304" t="s">
        <v>457</v>
      </c>
      <c r="J187" s="304" t="s">
        <v>367</v>
      </c>
      <c r="K187" s="305">
        <v>961</v>
      </c>
      <c r="L187" s="296" t="s">
        <v>167</v>
      </c>
      <c r="M187" s="291">
        <v>44850936000</v>
      </c>
      <c r="N187" s="305">
        <v>4</v>
      </c>
      <c r="O187" s="307">
        <v>340</v>
      </c>
    </row>
    <row r="188" spans="1:15" ht="48">
      <c r="A188" s="304" t="s">
        <v>485</v>
      </c>
      <c r="B188" s="304" t="s">
        <v>364</v>
      </c>
      <c r="C188" s="305">
        <v>873</v>
      </c>
      <c r="D188" s="296" t="s">
        <v>102</v>
      </c>
      <c r="E188" s="291">
        <v>11761025000</v>
      </c>
      <c r="F188" s="305">
        <v>9</v>
      </c>
      <c r="G188" s="309">
        <v>180</v>
      </c>
      <c r="I188" s="304" t="s">
        <v>457</v>
      </c>
      <c r="J188" s="304" t="s">
        <v>367</v>
      </c>
      <c r="K188" s="305">
        <v>957</v>
      </c>
      <c r="L188" s="296" t="s">
        <v>164</v>
      </c>
      <c r="M188" s="291">
        <v>12308850000</v>
      </c>
      <c r="N188" s="305">
        <v>4</v>
      </c>
      <c r="O188" s="309">
        <v>344</v>
      </c>
    </row>
    <row r="189" spans="1:15" ht="36">
      <c r="A189" s="304" t="s">
        <v>257</v>
      </c>
      <c r="B189" s="304" t="s">
        <v>366</v>
      </c>
      <c r="C189" s="305">
        <v>915</v>
      </c>
      <c r="D189" s="296" t="s">
        <v>137</v>
      </c>
      <c r="E189" s="291">
        <v>130983000000</v>
      </c>
      <c r="F189" s="305">
        <v>9</v>
      </c>
      <c r="G189" s="309">
        <v>181</v>
      </c>
      <c r="I189" s="304" t="s">
        <v>469</v>
      </c>
      <c r="J189" s="304" t="s">
        <v>374</v>
      </c>
      <c r="K189" s="305">
        <v>767</v>
      </c>
      <c r="L189" s="296" t="s">
        <v>252</v>
      </c>
      <c r="M189" s="291">
        <v>84523991033</v>
      </c>
      <c r="N189" s="305">
        <v>16</v>
      </c>
      <c r="O189" s="308">
        <v>31</v>
      </c>
    </row>
    <row r="190" spans="1:15" ht="24">
      <c r="A190" s="304" t="s">
        <v>481</v>
      </c>
      <c r="B190" s="304" t="s">
        <v>385</v>
      </c>
      <c r="C190" s="305">
        <v>799</v>
      </c>
      <c r="D190" s="296" t="s">
        <v>283</v>
      </c>
      <c r="E190" s="291">
        <v>1036593852</v>
      </c>
      <c r="F190" s="305">
        <v>9</v>
      </c>
      <c r="G190" s="309">
        <v>182</v>
      </c>
      <c r="I190" s="304" t="s">
        <v>469</v>
      </c>
      <c r="J190" s="304" t="s">
        <v>374</v>
      </c>
      <c r="K190" s="305">
        <v>773</v>
      </c>
      <c r="L190" s="296" t="s">
        <v>259</v>
      </c>
      <c r="M190" s="291">
        <v>31579046888</v>
      </c>
      <c r="N190" s="305">
        <v>14</v>
      </c>
      <c r="O190" s="308">
        <v>52</v>
      </c>
    </row>
    <row r="191" spans="1:15" ht="24">
      <c r="A191" s="304" t="s">
        <v>457</v>
      </c>
      <c r="B191" s="304" t="s">
        <v>367</v>
      </c>
      <c r="C191" s="305">
        <v>844</v>
      </c>
      <c r="D191" s="296" t="s">
        <v>426</v>
      </c>
      <c r="E191" s="291">
        <v>24561280000</v>
      </c>
      <c r="F191" s="305">
        <v>9</v>
      </c>
      <c r="G191" s="309">
        <v>183</v>
      </c>
      <c r="I191" s="304" t="s">
        <v>469</v>
      </c>
      <c r="J191" s="304" t="s">
        <v>374</v>
      </c>
      <c r="K191" s="305">
        <v>782</v>
      </c>
      <c r="L191" s="296" t="s">
        <v>266</v>
      </c>
      <c r="M191" s="291">
        <v>54406384570</v>
      </c>
      <c r="N191" s="305">
        <v>12</v>
      </c>
      <c r="O191" s="306">
        <v>96</v>
      </c>
    </row>
    <row r="192" spans="1:15" ht="36">
      <c r="A192" s="304" t="s">
        <v>461</v>
      </c>
      <c r="B192" s="304" t="s">
        <v>352</v>
      </c>
      <c r="C192" s="305">
        <v>758</v>
      </c>
      <c r="D192" s="296" t="s">
        <v>243</v>
      </c>
      <c r="E192" s="291">
        <v>390747835661</v>
      </c>
      <c r="F192" s="305">
        <v>9</v>
      </c>
      <c r="G192" s="309">
        <v>184</v>
      </c>
      <c r="I192" s="304" t="s">
        <v>469</v>
      </c>
      <c r="J192" s="304" t="s">
        <v>374</v>
      </c>
      <c r="K192" s="305">
        <v>755</v>
      </c>
      <c r="L192" s="296" t="s">
        <v>241</v>
      </c>
      <c r="M192" s="291">
        <v>906683167</v>
      </c>
      <c r="N192" s="305">
        <v>9</v>
      </c>
      <c r="O192" s="309">
        <v>166</v>
      </c>
    </row>
    <row r="193" spans="1:15" ht="24">
      <c r="A193" s="304" t="s">
        <v>257</v>
      </c>
      <c r="B193" s="304" t="s">
        <v>366</v>
      </c>
      <c r="C193" s="305">
        <v>794</v>
      </c>
      <c r="D193" s="296" t="s">
        <v>278</v>
      </c>
      <c r="E193" s="291">
        <v>2460200000</v>
      </c>
      <c r="F193" s="305">
        <v>9</v>
      </c>
      <c r="G193" s="316">
        <v>185</v>
      </c>
      <c r="I193" s="304" t="s">
        <v>469</v>
      </c>
      <c r="J193" s="304" t="s">
        <v>374</v>
      </c>
      <c r="K193" s="305">
        <v>771</v>
      </c>
      <c r="L193" s="296" t="s">
        <v>256</v>
      </c>
      <c r="M193" s="291">
        <v>1176400000</v>
      </c>
      <c r="N193" s="305">
        <v>9</v>
      </c>
      <c r="O193" s="317">
        <v>167</v>
      </c>
    </row>
    <row r="194" spans="1:15" ht="24">
      <c r="A194" s="304" t="s">
        <v>481</v>
      </c>
      <c r="B194" s="304" t="s">
        <v>385</v>
      </c>
      <c r="C194" s="305">
        <v>805</v>
      </c>
      <c r="D194" s="296" t="s">
        <v>289</v>
      </c>
      <c r="E194" s="291">
        <v>249503072</v>
      </c>
      <c r="F194" s="305">
        <v>9</v>
      </c>
      <c r="G194" s="316">
        <v>186</v>
      </c>
      <c r="I194" s="304" t="s">
        <v>469</v>
      </c>
      <c r="J194" s="304" t="s">
        <v>374</v>
      </c>
      <c r="K194" s="305">
        <v>778</v>
      </c>
      <c r="L194" s="296" t="s">
        <v>264</v>
      </c>
      <c r="M194" s="291">
        <v>5106616000</v>
      </c>
      <c r="N194" s="305">
        <v>9</v>
      </c>
      <c r="O194" s="318">
        <v>168</v>
      </c>
    </row>
    <row r="195" spans="1:15" ht="24">
      <c r="A195" s="304" t="s">
        <v>465</v>
      </c>
      <c r="B195" s="304" t="s">
        <v>372</v>
      </c>
      <c r="C195" s="305">
        <v>198</v>
      </c>
      <c r="D195" s="296" t="s">
        <v>466</v>
      </c>
      <c r="E195" s="291">
        <v>4438732285</v>
      </c>
      <c r="F195" s="305">
        <v>8</v>
      </c>
      <c r="G195" s="316">
        <v>187</v>
      </c>
      <c r="I195" s="304" t="s">
        <v>469</v>
      </c>
      <c r="J195" s="304" t="s">
        <v>374</v>
      </c>
      <c r="K195" s="305">
        <v>779</v>
      </c>
      <c r="L195" s="296" t="s">
        <v>21</v>
      </c>
      <c r="M195" s="291">
        <v>6288988000</v>
      </c>
      <c r="N195" s="305">
        <v>9</v>
      </c>
      <c r="O195" s="319">
        <v>169</v>
      </c>
    </row>
    <row r="196" spans="1:15" ht="24">
      <c r="A196" s="304" t="s">
        <v>97</v>
      </c>
      <c r="B196" s="304" t="s">
        <v>346</v>
      </c>
      <c r="C196" s="305">
        <v>887</v>
      </c>
      <c r="D196" s="296" t="s">
        <v>116</v>
      </c>
      <c r="E196" s="291">
        <v>20650000000</v>
      </c>
      <c r="F196" s="305">
        <v>8</v>
      </c>
      <c r="G196" s="316">
        <v>188</v>
      </c>
      <c r="I196" s="304" t="s">
        <v>469</v>
      </c>
      <c r="J196" s="304" t="s">
        <v>374</v>
      </c>
      <c r="K196" s="305">
        <v>925</v>
      </c>
      <c r="L196" s="296" t="s">
        <v>140</v>
      </c>
      <c r="M196" s="291">
        <v>38640000000</v>
      </c>
      <c r="N196" s="305">
        <v>8</v>
      </c>
      <c r="O196" s="318">
        <v>194</v>
      </c>
    </row>
    <row r="197" spans="1:15" ht="24">
      <c r="A197" s="304" t="s">
        <v>461</v>
      </c>
      <c r="B197" s="304" t="s">
        <v>352</v>
      </c>
      <c r="C197" s="305">
        <v>765</v>
      </c>
      <c r="D197" s="296" t="s">
        <v>250</v>
      </c>
      <c r="E197" s="291">
        <v>13649022127</v>
      </c>
      <c r="F197" s="305">
        <v>8</v>
      </c>
      <c r="G197" s="316">
        <v>189</v>
      </c>
      <c r="I197" s="304" t="s">
        <v>469</v>
      </c>
      <c r="J197" s="304" t="s">
        <v>374</v>
      </c>
      <c r="K197" s="305">
        <v>763</v>
      </c>
      <c r="L197" s="296" t="s">
        <v>248</v>
      </c>
      <c r="M197" s="291">
        <v>17099000000</v>
      </c>
      <c r="N197" s="305">
        <v>7</v>
      </c>
      <c r="O197" s="318">
        <v>225</v>
      </c>
    </row>
    <row r="198" spans="1:15" ht="24">
      <c r="A198" s="304" t="s">
        <v>80</v>
      </c>
      <c r="B198" s="304" t="s">
        <v>361</v>
      </c>
      <c r="C198" s="305">
        <v>867</v>
      </c>
      <c r="D198" s="296" t="s">
        <v>95</v>
      </c>
      <c r="E198" s="291">
        <v>1611000000</v>
      </c>
      <c r="F198" s="305">
        <v>8</v>
      </c>
      <c r="G198" s="316">
        <v>190</v>
      </c>
      <c r="I198" s="304" t="s">
        <v>469</v>
      </c>
      <c r="J198" s="304" t="s">
        <v>374</v>
      </c>
      <c r="K198" s="305">
        <v>720</v>
      </c>
      <c r="L198" s="312" t="s">
        <v>207</v>
      </c>
      <c r="M198" s="293">
        <v>5324400000</v>
      </c>
      <c r="N198" s="305">
        <v>6</v>
      </c>
      <c r="O198" s="318">
        <v>261</v>
      </c>
    </row>
    <row r="199" spans="1:15" ht="24">
      <c r="A199" s="304" t="s">
        <v>467</v>
      </c>
      <c r="B199" s="304" t="s">
        <v>338</v>
      </c>
      <c r="C199" s="305">
        <v>7328</v>
      </c>
      <c r="D199" s="296" t="s">
        <v>191</v>
      </c>
      <c r="E199" s="291">
        <v>9449262070</v>
      </c>
      <c r="F199" s="305">
        <v>8</v>
      </c>
      <c r="G199" s="316">
        <v>191</v>
      </c>
      <c r="I199" s="304" t="s">
        <v>469</v>
      </c>
      <c r="J199" s="304" t="s">
        <v>374</v>
      </c>
      <c r="K199" s="305">
        <v>209</v>
      </c>
      <c r="L199" s="296" t="s">
        <v>470</v>
      </c>
      <c r="M199" s="291">
        <v>7437349584</v>
      </c>
      <c r="N199" s="305">
        <v>6</v>
      </c>
      <c r="O199" s="319">
        <v>280</v>
      </c>
    </row>
    <row r="200" spans="1:15" ht="24">
      <c r="A200" s="304" t="s">
        <v>257</v>
      </c>
      <c r="B200" s="304" t="s">
        <v>366</v>
      </c>
      <c r="C200" s="305">
        <v>792</v>
      </c>
      <c r="D200" s="296" t="s">
        <v>276</v>
      </c>
      <c r="E200" s="291">
        <v>14786374326</v>
      </c>
      <c r="F200" s="305">
        <v>8</v>
      </c>
      <c r="G200" s="316">
        <v>192</v>
      </c>
      <c r="I200" s="304" t="s">
        <v>469</v>
      </c>
      <c r="J200" s="304" t="s">
        <v>374</v>
      </c>
      <c r="K200" s="305">
        <v>786</v>
      </c>
      <c r="L200" s="296" t="s">
        <v>270</v>
      </c>
      <c r="M200" s="291">
        <v>4437085878</v>
      </c>
      <c r="N200" s="305">
        <v>6</v>
      </c>
      <c r="O200" s="320">
        <v>308</v>
      </c>
    </row>
    <row r="201" spans="1:15" ht="24">
      <c r="A201" s="304" t="s">
        <v>457</v>
      </c>
      <c r="B201" s="304" t="s">
        <v>367</v>
      </c>
      <c r="C201" s="305">
        <v>820</v>
      </c>
      <c r="D201" s="296" t="s">
        <v>303</v>
      </c>
      <c r="E201" s="291">
        <v>39633118767</v>
      </c>
      <c r="F201" s="305">
        <v>8</v>
      </c>
      <c r="G201" s="316">
        <v>193</v>
      </c>
      <c r="I201" s="304" t="s">
        <v>469</v>
      </c>
      <c r="J201" s="304" t="s">
        <v>374</v>
      </c>
      <c r="K201" s="305">
        <v>791</v>
      </c>
      <c r="L201" s="296" t="s">
        <v>275</v>
      </c>
      <c r="M201" s="291">
        <v>16463729470</v>
      </c>
      <c r="N201" s="305">
        <v>6</v>
      </c>
      <c r="O201" s="318">
        <v>309</v>
      </c>
    </row>
    <row r="202" spans="1:15" ht="24">
      <c r="A202" s="304" t="s">
        <v>469</v>
      </c>
      <c r="B202" s="304" t="s">
        <v>374</v>
      </c>
      <c r="C202" s="305">
        <v>925</v>
      </c>
      <c r="D202" s="296" t="s">
        <v>140</v>
      </c>
      <c r="E202" s="291">
        <v>38640000000</v>
      </c>
      <c r="F202" s="305">
        <v>8</v>
      </c>
      <c r="G202" s="316">
        <v>194</v>
      </c>
      <c r="I202" s="304" t="s">
        <v>469</v>
      </c>
      <c r="J202" s="304" t="s">
        <v>374</v>
      </c>
      <c r="K202" s="305">
        <v>926</v>
      </c>
      <c r="L202" s="296" t="s">
        <v>141</v>
      </c>
      <c r="M202" s="291">
        <v>13316290000</v>
      </c>
      <c r="N202" s="305">
        <v>6</v>
      </c>
      <c r="O202" s="317">
        <v>315</v>
      </c>
    </row>
    <row r="203" spans="1:15" ht="24">
      <c r="A203" s="304" t="s">
        <v>431</v>
      </c>
      <c r="B203" s="304" t="s">
        <v>353</v>
      </c>
      <c r="C203" s="305">
        <v>21</v>
      </c>
      <c r="D203" s="296" t="s">
        <v>432</v>
      </c>
      <c r="E203" s="291">
        <v>59857411880</v>
      </c>
      <c r="F203" s="305">
        <v>8</v>
      </c>
      <c r="G203" s="316">
        <v>195</v>
      </c>
      <c r="I203" s="304" t="s">
        <v>469</v>
      </c>
      <c r="J203" s="304" t="s">
        <v>374</v>
      </c>
      <c r="K203" s="305">
        <v>922</v>
      </c>
      <c r="L203" s="296" t="s">
        <v>331</v>
      </c>
      <c r="M203" s="291">
        <v>4603000000</v>
      </c>
      <c r="N203" s="305">
        <v>3</v>
      </c>
      <c r="O203" s="318">
        <v>346</v>
      </c>
    </row>
    <row r="204" spans="1:15" ht="36">
      <c r="A204" s="304" t="s">
        <v>431</v>
      </c>
      <c r="B204" s="304" t="s">
        <v>353</v>
      </c>
      <c r="C204" s="305">
        <v>22</v>
      </c>
      <c r="D204" s="312" t="s">
        <v>433</v>
      </c>
      <c r="E204" s="293">
        <v>78386093794</v>
      </c>
      <c r="F204" s="305">
        <v>8</v>
      </c>
      <c r="G204" s="316">
        <v>196</v>
      </c>
      <c r="I204" s="304" t="s">
        <v>469</v>
      </c>
      <c r="J204" s="304" t="s">
        <v>374</v>
      </c>
      <c r="K204" s="305">
        <v>945</v>
      </c>
      <c r="L204" s="296" t="s">
        <v>154</v>
      </c>
      <c r="M204" s="291">
        <v>1332000000</v>
      </c>
      <c r="N204" s="305">
        <v>1</v>
      </c>
      <c r="O204" s="317">
        <v>365</v>
      </c>
    </row>
    <row r="205" spans="1:15" ht="24">
      <c r="A205" s="304" t="s">
        <v>467</v>
      </c>
      <c r="B205" s="304" t="s">
        <v>338</v>
      </c>
      <c r="C205" s="305">
        <v>471</v>
      </c>
      <c r="D205" s="313" t="s">
        <v>28</v>
      </c>
      <c r="E205" s="294">
        <v>6727605107</v>
      </c>
      <c r="F205" s="305">
        <v>8</v>
      </c>
      <c r="G205" s="316">
        <v>197</v>
      </c>
      <c r="I205" s="304" t="s">
        <v>18</v>
      </c>
      <c r="J205" s="304" t="s">
        <v>363</v>
      </c>
      <c r="K205" s="305">
        <v>715</v>
      </c>
      <c r="L205" s="296" t="s">
        <v>89</v>
      </c>
      <c r="M205" s="291">
        <v>221362000000</v>
      </c>
      <c r="N205" s="305">
        <v>15</v>
      </c>
      <c r="O205" s="317">
        <v>42</v>
      </c>
    </row>
    <row r="206" spans="1:15" ht="24">
      <c r="A206" s="304" t="s">
        <v>477</v>
      </c>
      <c r="B206" s="304" t="s">
        <v>368</v>
      </c>
      <c r="C206" s="305">
        <v>485</v>
      </c>
      <c r="D206" s="296" t="s">
        <v>33</v>
      </c>
      <c r="E206" s="291">
        <v>7107805150</v>
      </c>
      <c r="F206" s="305">
        <v>8</v>
      </c>
      <c r="G206" s="316">
        <v>198</v>
      </c>
      <c r="I206" s="304" t="s">
        <v>18</v>
      </c>
      <c r="J206" s="304" t="s">
        <v>363</v>
      </c>
      <c r="K206" s="305">
        <v>736</v>
      </c>
      <c r="L206" s="296" t="s">
        <v>223</v>
      </c>
      <c r="M206" s="291">
        <v>119236283089</v>
      </c>
      <c r="N206" s="305">
        <v>15</v>
      </c>
      <c r="O206" s="319">
        <v>44</v>
      </c>
    </row>
    <row r="207" spans="1:15" ht="36">
      <c r="A207" s="304" t="s">
        <v>70</v>
      </c>
      <c r="B207" s="304" t="s">
        <v>381</v>
      </c>
      <c r="C207" s="305">
        <v>698</v>
      </c>
      <c r="D207" s="296" t="s">
        <v>71</v>
      </c>
      <c r="E207" s="291">
        <v>2811387323</v>
      </c>
      <c r="F207" s="305">
        <v>8</v>
      </c>
      <c r="G207" s="316">
        <v>199</v>
      </c>
      <c r="I207" s="304" t="s">
        <v>18</v>
      </c>
      <c r="J207" s="304" t="s">
        <v>363</v>
      </c>
      <c r="K207" s="305">
        <v>748</v>
      </c>
      <c r="L207" s="296" t="s">
        <v>494</v>
      </c>
      <c r="M207" s="291">
        <v>76039900000</v>
      </c>
      <c r="N207" s="305">
        <v>11</v>
      </c>
      <c r="O207" s="317">
        <v>116</v>
      </c>
    </row>
    <row r="208" spans="1:15" ht="24">
      <c r="A208" s="304" t="s">
        <v>70</v>
      </c>
      <c r="B208" s="304" t="s">
        <v>381</v>
      </c>
      <c r="C208" s="305">
        <v>700</v>
      </c>
      <c r="D208" s="296" t="s">
        <v>73</v>
      </c>
      <c r="E208" s="291">
        <v>1092979000</v>
      </c>
      <c r="F208" s="305">
        <v>8</v>
      </c>
      <c r="G208" s="316">
        <v>200</v>
      </c>
      <c r="I208" s="304" t="s">
        <v>18</v>
      </c>
      <c r="J208" s="304" t="s">
        <v>363</v>
      </c>
      <c r="K208" s="305">
        <v>754</v>
      </c>
      <c r="L208" s="296" t="s">
        <v>240</v>
      </c>
      <c r="M208" s="291">
        <v>4116000000</v>
      </c>
      <c r="N208" s="305">
        <v>11</v>
      </c>
      <c r="O208" s="319">
        <v>119</v>
      </c>
    </row>
    <row r="209" spans="1:15" ht="24">
      <c r="A209" s="304" t="s">
        <v>70</v>
      </c>
      <c r="B209" s="304" t="s">
        <v>381</v>
      </c>
      <c r="C209" s="305">
        <v>704</v>
      </c>
      <c r="D209" s="296" t="s">
        <v>78</v>
      </c>
      <c r="E209" s="291">
        <v>1095330000</v>
      </c>
      <c r="F209" s="305">
        <v>8</v>
      </c>
      <c r="G209" s="316">
        <v>201</v>
      </c>
      <c r="I209" s="304" t="s">
        <v>18</v>
      </c>
      <c r="J209" s="304" t="s">
        <v>363</v>
      </c>
      <c r="K209" s="305">
        <v>709</v>
      </c>
      <c r="L209" s="296" t="s">
        <v>82</v>
      </c>
      <c r="M209" s="291">
        <v>12199000000</v>
      </c>
      <c r="N209" s="305">
        <v>10</v>
      </c>
      <c r="O209" s="318">
        <v>131</v>
      </c>
    </row>
    <row r="210" spans="1:15" ht="24">
      <c r="A210" s="304" t="s">
        <v>215</v>
      </c>
      <c r="B210" s="304" t="s">
        <v>359</v>
      </c>
      <c r="C210" s="305">
        <v>793</v>
      </c>
      <c r="D210" s="296" t="s">
        <v>277</v>
      </c>
      <c r="E210" s="291">
        <v>8307930200</v>
      </c>
      <c r="F210" s="305">
        <v>8</v>
      </c>
      <c r="G210" s="316">
        <v>202</v>
      </c>
      <c r="I210" s="304" t="s">
        <v>18</v>
      </c>
      <c r="J210" s="304" t="s">
        <v>363</v>
      </c>
      <c r="K210" s="305">
        <v>716</v>
      </c>
      <c r="L210" s="296" t="s">
        <v>90</v>
      </c>
      <c r="M210" s="291">
        <v>33105000000</v>
      </c>
      <c r="N210" s="305">
        <v>10</v>
      </c>
      <c r="O210" s="318">
        <v>147</v>
      </c>
    </row>
    <row r="211" spans="1:15" ht="36">
      <c r="A211" s="304" t="s">
        <v>215</v>
      </c>
      <c r="B211" s="304" t="s">
        <v>359</v>
      </c>
      <c r="C211" s="305">
        <v>812</v>
      </c>
      <c r="D211" s="296" t="s">
        <v>296</v>
      </c>
      <c r="E211" s="291">
        <v>14027508000</v>
      </c>
      <c r="F211" s="305">
        <v>8</v>
      </c>
      <c r="G211" s="316">
        <v>203</v>
      </c>
      <c r="I211" s="304" t="s">
        <v>18</v>
      </c>
      <c r="J211" s="304" t="s">
        <v>363</v>
      </c>
      <c r="K211" s="305">
        <v>689</v>
      </c>
      <c r="L211" s="296" t="s">
        <v>58</v>
      </c>
      <c r="M211" s="291">
        <v>34405000000</v>
      </c>
      <c r="N211" s="305">
        <v>10</v>
      </c>
      <c r="O211" s="318">
        <v>150</v>
      </c>
    </row>
    <row r="212" spans="1:15" ht="24">
      <c r="A212" s="304" t="s">
        <v>479</v>
      </c>
      <c r="B212" s="304" t="s">
        <v>379</v>
      </c>
      <c r="C212" s="305">
        <v>830</v>
      </c>
      <c r="D212" s="296" t="s">
        <v>313</v>
      </c>
      <c r="E212" s="291">
        <v>23782806666</v>
      </c>
      <c r="F212" s="305">
        <v>8</v>
      </c>
      <c r="G212" s="316">
        <v>204</v>
      </c>
      <c r="I212" s="304" t="s">
        <v>18</v>
      </c>
      <c r="J212" s="304" t="s">
        <v>363</v>
      </c>
      <c r="K212" s="305">
        <v>686</v>
      </c>
      <c r="L212" s="296" t="s">
        <v>55</v>
      </c>
      <c r="M212" s="291">
        <v>16915000000</v>
      </c>
      <c r="N212" s="305">
        <v>9</v>
      </c>
      <c r="O212" s="319">
        <v>164</v>
      </c>
    </row>
    <row r="213" spans="1:15" ht="24">
      <c r="A213" s="304" t="s">
        <v>97</v>
      </c>
      <c r="B213" s="304" t="s">
        <v>346</v>
      </c>
      <c r="C213" s="305">
        <v>877</v>
      </c>
      <c r="D213" s="296" t="s">
        <v>106</v>
      </c>
      <c r="E213" s="291">
        <v>37416765321</v>
      </c>
      <c r="F213" s="305">
        <v>8</v>
      </c>
      <c r="G213" s="316">
        <v>205</v>
      </c>
      <c r="I213" s="304" t="s">
        <v>18</v>
      </c>
      <c r="J213" s="304" t="s">
        <v>363</v>
      </c>
      <c r="K213" s="305">
        <v>752</v>
      </c>
      <c r="L213" s="296" t="s">
        <v>238</v>
      </c>
      <c r="M213" s="291">
        <v>9929941129</v>
      </c>
      <c r="N213" s="305">
        <v>7</v>
      </c>
      <c r="O213" s="316">
        <v>239</v>
      </c>
    </row>
    <row r="214" spans="1:15" ht="24">
      <c r="A214" s="304" t="s">
        <v>97</v>
      </c>
      <c r="B214" s="304" t="s">
        <v>346</v>
      </c>
      <c r="C214" s="305">
        <v>879</v>
      </c>
      <c r="D214" s="296" t="s">
        <v>108</v>
      </c>
      <c r="E214" s="291">
        <v>559076000</v>
      </c>
      <c r="F214" s="305">
        <v>8</v>
      </c>
      <c r="G214" s="316">
        <v>206</v>
      </c>
      <c r="I214" s="304" t="s">
        <v>18</v>
      </c>
      <c r="J214" s="304" t="s">
        <v>363</v>
      </c>
      <c r="K214" s="305">
        <v>688</v>
      </c>
      <c r="L214" s="296" t="s">
        <v>57</v>
      </c>
      <c r="M214" s="291">
        <v>6526700000</v>
      </c>
      <c r="N214" s="305">
        <v>7</v>
      </c>
      <c r="O214" s="316">
        <v>258</v>
      </c>
    </row>
    <row r="215" spans="1:15" ht="24">
      <c r="A215" s="304" t="s">
        <v>97</v>
      </c>
      <c r="B215" s="304" t="s">
        <v>346</v>
      </c>
      <c r="C215" s="305">
        <v>886</v>
      </c>
      <c r="D215" s="296" t="s">
        <v>115</v>
      </c>
      <c r="E215" s="291">
        <v>28768324229</v>
      </c>
      <c r="F215" s="305">
        <v>8</v>
      </c>
      <c r="G215" s="316">
        <v>207</v>
      </c>
      <c r="I215" s="304" t="s">
        <v>18</v>
      </c>
      <c r="J215" s="304" t="s">
        <v>363</v>
      </c>
      <c r="K215" s="305">
        <v>429</v>
      </c>
      <c r="L215" s="296" t="s">
        <v>437</v>
      </c>
      <c r="M215" s="291">
        <v>15544799512</v>
      </c>
      <c r="N215" s="305">
        <v>6</v>
      </c>
      <c r="O215" s="317">
        <v>283</v>
      </c>
    </row>
    <row r="216" spans="1:15" ht="24">
      <c r="A216" s="304" t="s">
        <v>431</v>
      </c>
      <c r="B216" s="304" t="s">
        <v>353</v>
      </c>
      <c r="C216" s="305">
        <v>52</v>
      </c>
      <c r="D216" s="296" t="s">
        <v>441</v>
      </c>
      <c r="E216" s="291">
        <v>88198664336</v>
      </c>
      <c r="F216" s="305">
        <v>8</v>
      </c>
      <c r="G216" s="316">
        <v>208</v>
      </c>
      <c r="I216" s="304" t="s">
        <v>18</v>
      </c>
      <c r="J216" s="304" t="s">
        <v>363</v>
      </c>
      <c r="K216" s="305">
        <v>690</v>
      </c>
      <c r="L216" s="296" t="s">
        <v>59</v>
      </c>
      <c r="M216" s="291">
        <v>12991646331</v>
      </c>
      <c r="N216" s="305">
        <v>6</v>
      </c>
      <c r="O216" s="317">
        <v>303</v>
      </c>
    </row>
    <row r="217" spans="1:15" ht="36">
      <c r="A217" s="304" t="s">
        <v>477</v>
      </c>
      <c r="B217" s="304" t="s">
        <v>368</v>
      </c>
      <c r="C217" s="305">
        <v>272</v>
      </c>
      <c r="D217" s="296" t="s">
        <v>478</v>
      </c>
      <c r="E217" s="291">
        <v>3020133000</v>
      </c>
      <c r="F217" s="305">
        <v>8</v>
      </c>
      <c r="G217" s="316">
        <v>209</v>
      </c>
      <c r="I217" s="304" t="s">
        <v>18</v>
      </c>
      <c r="J217" s="304" t="s">
        <v>363</v>
      </c>
      <c r="K217" s="305">
        <v>775</v>
      </c>
      <c r="L217" s="296" t="s">
        <v>261</v>
      </c>
      <c r="M217" s="291">
        <v>9941000000</v>
      </c>
      <c r="N217" s="305">
        <v>5</v>
      </c>
      <c r="O217" s="319">
        <v>324</v>
      </c>
    </row>
    <row r="218" spans="1:15" ht="24">
      <c r="A218" s="304" t="s">
        <v>15</v>
      </c>
      <c r="B218" s="304" t="s">
        <v>355</v>
      </c>
      <c r="C218" s="305">
        <v>800</v>
      </c>
      <c r="D218" s="296" t="s">
        <v>284</v>
      </c>
      <c r="E218" s="291">
        <v>3022082227</v>
      </c>
      <c r="F218" s="305">
        <v>8</v>
      </c>
      <c r="G218" s="316">
        <v>210</v>
      </c>
      <c r="I218" s="304" t="s">
        <v>479</v>
      </c>
      <c r="J218" s="304" t="s">
        <v>379</v>
      </c>
      <c r="K218" s="305">
        <v>822</v>
      </c>
      <c r="L218" s="296" t="s">
        <v>305</v>
      </c>
      <c r="M218" s="291">
        <v>35344640595</v>
      </c>
      <c r="N218" s="305">
        <v>14</v>
      </c>
      <c r="O218" s="318">
        <v>59</v>
      </c>
    </row>
    <row r="219" spans="1:15" ht="36">
      <c r="A219" s="304" t="s">
        <v>457</v>
      </c>
      <c r="B219" s="304" t="s">
        <v>367</v>
      </c>
      <c r="C219" s="305">
        <v>811</v>
      </c>
      <c r="D219" s="296" t="s">
        <v>295</v>
      </c>
      <c r="E219" s="291">
        <v>23687557551</v>
      </c>
      <c r="F219" s="305">
        <v>8</v>
      </c>
      <c r="G219" s="316">
        <v>211</v>
      </c>
      <c r="I219" s="304" t="s">
        <v>479</v>
      </c>
      <c r="J219" s="304" t="s">
        <v>379</v>
      </c>
      <c r="K219" s="305">
        <v>823</v>
      </c>
      <c r="L219" s="296" t="s">
        <v>306</v>
      </c>
      <c r="M219" s="291">
        <v>30735475708</v>
      </c>
      <c r="N219" s="305">
        <v>13</v>
      </c>
      <c r="O219" s="319">
        <v>76</v>
      </c>
    </row>
    <row r="220" spans="1:15" ht="12">
      <c r="A220" s="304" t="s">
        <v>257</v>
      </c>
      <c r="B220" s="304" t="s">
        <v>366</v>
      </c>
      <c r="C220" s="305">
        <v>787</v>
      </c>
      <c r="D220" s="296" t="s">
        <v>271</v>
      </c>
      <c r="E220" s="291">
        <v>403500000</v>
      </c>
      <c r="F220" s="305">
        <v>8</v>
      </c>
      <c r="G220" s="316">
        <v>212</v>
      </c>
      <c r="I220" s="304" t="s">
        <v>479</v>
      </c>
      <c r="J220" s="304" t="s">
        <v>379</v>
      </c>
      <c r="K220" s="305">
        <v>295</v>
      </c>
      <c r="L220" s="296" t="s">
        <v>480</v>
      </c>
      <c r="M220" s="291">
        <v>4389437050</v>
      </c>
      <c r="N220" s="305">
        <v>10</v>
      </c>
      <c r="O220" s="320">
        <v>146</v>
      </c>
    </row>
    <row r="221" spans="1:15" ht="24">
      <c r="A221" s="304" t="s">
        <v>481</v>
      </c>
      <c r="B221" s="304" t="s">
        <v>385</v>
      </c>
      <c r="C221" s="305">
        <v>796</v>
      </c>
      <c r="D221" s="296" t="s">
        <v>280</v>
      </c>
      <c r="E221" s="291">
        <v>601583005</v>
      </c>
      <c r="F221" s="305">
        <v>8</v>
      </c>
      <c r="G221" s="316">
        <v>213</v>
      </c>
      <c r="I221" s="304" t="s">
        <v>479</v>
      </c>
      <c r="J221" s="304" t="s">
        <v>379</v>
      </c>
      <c r="K221" s="305">
        <v>830</v>
      </c>
      <c r="L221" s="296" t="s">
        <v>313</v>
      </c>
      <c r="M221" s="291">
        <v>23782806666</v>
      </c>
      <c r="N221" s="305">
        <v>8</v>
      </c>
      <c r="O221" s="317">
        <v>204</v>
      </c>
    </row>
    <row r="222" spans="1:15" ht="36">
      <c r="A222" s="304" t="s">
        <v>333</v>
      </c>
      <c r="B222" s="304" t="s">
        <v>376</v>
      </c>
      <c r="C222" s="305">
        <v>864</v>
      </c>
      <c r="D222" s="296" t="s">
        <v>92</v>
      </c>
      <c r="E222" s="291">
        <v>23444000000</v>
      </c>
      <c r="F222" s="305">
        <v>8</v>
      </c>
      <c r="G222" s="316">
        <v>214</v>
      </c>
      <c r="I222" s="304" t="s">
        <v>479</v>
      </c>
      <c r="J222" s="304" t="s">
        <v>379</v>
      </c>
      <c r="K222" s="305">
        <v>603</v>
      </c>
      <c r="L222" s="296" t="s">
        <v>46</v>
      </c>
      <c r="M222" s="291">
        <v>311690960</v>
      </c>
      <c r="N222" s="305">
        <v>7</v>
      </c>
      <c r="O222" s="318">
        <v>223</v>
      </c>
    </row>
    <row r="223" spans="1:15" ht="24">
      <c r="A223" s="304" t="s">
        <v>465</v>
      </c>
      <c r="B223" s="304" t="s">
        <v>372</v>
      </c>
      <c r="C223" s="305">
        <v>7243</v>
      </c>
      <c r="D223" s="296" t="s">
        <v>187</v>
      </c>
      <c r="E223" s="291">
        <v>4262388861</v>
      </c>
      <c r="F223" s="305">
        <v>7</v>
      </c>
      <c r="G223" s="316">
        <v>215</v>
      </c>
      <c r="I223" s="304" t="s">
        <v>479</v>
      </c>
      <c r="J223" s="304" t="s">
        <v>379</v>
      </c>
      <c r="K223" s="305">
        <v>824</v>
      </c>
      <c r="L223" s="296" t="s">
        <v>307</v>
      </c>
      <c r="M223" s="291">
        <v>5546000000</v>
      </c>
      <c r="N223" s="305">
        <v>6</v>
      </c>
      <c r="O223" s="318">
        <v>267</v>
      </c>
    </row>
    <row r="224" spans="1:15" ht="24">
      <c r="A224" s="304" t="s">
        <v>15</v>
      </c>
      <c r="B224" s="304" t="s">
        <v>355</v>
      </c>
      <c r="C224" s="305">
        <v>417</v>
      </c>
      <c r="D224" s="296" t="s">
        <v>16</v>
      </c>
      <c r="E224" s="291">
        <v>29932379997</v>
      </c>
      <c r="F224" s="305">
        <v>7</v>
      </c>
      <c r="G224" s="316">
        <v>216</v>
      </c>
      <c r="I224" s="304" t="s">
        <v>479</v>
      </c>
      <c r="J224" s="304" t="s">
        <v>379</v>
      </c>
      <c r="K224" s="305">
        <v>825</v>
      </c>
      <c r="L224" s="296" t="s">
        <v>308</v>
      </c>
      <c r="M224" s="291">
        <v>4035000000</v>
      </c>
      <c r="N224" s="305">
        <v>6</v>
      </c>
      <c r="O224" s="318">
        <v>268</v>
      </c>
    </row>
    <row r="225" spans="1:15" ht="24">
      <c r="A225" s="304" t="s">
        <v>15</v>
      </c>
      <c r="B225" s="304" t="s">
        <v>355</v>
      </c>
      <c r="C225" s="305">
        <v>801</v>
      </c>
      <c r="D225" s="296" t="s">
        <v>285</v>
      </c>
      <c r="E225" s="291">
        <v>9308335772</v>
      </c>
      <c r="F225" s="305">
        <v>7</v>
      </c>
      <c r="G225" s="316">
        <v>217</v>
      </c>
      <c r="I225" s="304" t="s">
        <v>479</v>
      </c>
      <c r="J225" s="304" t="s">
        <v>379</v>
      </c>
      <c r="K225" s="305">
        <v>601</v>
      </c>
      <c r="L225" s="296" t="s">
        <v>45</v>
      </c>
      <c r="M225" s="291">
        <v>0</v>
      </c>
      <c r="N225" s="305">
        <v>6</v>
      </c>
      <c r="O225" s="319">
        <v>312</v>
      </c>
    </row>
    <row r="226" spans="1:15" ht="24">
      <c r="A226" s="304" t="s">
        <v>485</v>
      </c>
      <c r="B226" s="304" t="s">
        <v>364</v>
      </c>
      <c r="C226" s="305">
        <v>853</v>
      </c>
      <c r="D226" s="296" t="s">
        <v>328</v>
      </c>
      <c r="E226" s="291">
        <v>11834279000</v>
      </c>
      <c r="F226" s="305">
        <v>7</v>
      </c>
      <c r="G226" s="316">
        <v>218</v>
      </c>
      <c r="I226" s="304" t="s">
        <v>479</v>
      </c>
      <c r="J226" s="304" t="s">
        <v>379</v>
      </c>
      <c r="K226" s="305">
        <v>831</v>
      </c>
      <c r="L226" s="296" t="s">
        <v>314</v>
      </c>
      <c r="M226" s="291">
        <v>16036697000</v>
      </c>
      <c r="N226" s="305">
        <v>6</v>
      </c>
      <c r="O226" s="317">
        <v>313</v>
      </c>
    </row>
    <row r="227" spans="1:15" ht="48">
      <c r="A227" s="304" t="s">
        <v>471</v>
      </c>
      <c r="B227" s="304" t="s">
        <v>378</v>
      </c>
      <c r="C227" s="305">
        <v>583</v>
      </c>
      <c r="D227" s="296" t="s">
        <v>42</v>
      </c>
      <c r="E227" s="291">
        <v>24952806953</v>
      </c>
      <c r="F227" s="305">
        <v>7</v>
      </c>
      <c r="G227" s="316">
        <v>219</v>
      </c>
      <c r="I227" s="304" t="s">
        <v>479</v>
      </c>
      <c r="J227" s="304" t="s">
        <v>379</v>
      </c>
      <c r="K227" s="305">
        <v>838</v>
      </c>
      <c r="L227" s="296" t="s">
        <v>321</v>
      </c>
      <c r="M227" s="291">
        <v>20901000000</v>
      </c>
      <c r="N227" s="305">
        <v>6</v>
      </c>
      <c r="O227" s="317">
        <v>314</v>
      </c>
    </row>
    <row r="228" spans="1:15" ht="60">
      <c r="A228" s="304" t="s">
        <v>477</v>
      </c>
      <c r="B228" s="304" t="s">
        <v>368</v>
      </c>
      <c r="C228" s="305">
        <v>815</v>
      </c>
      <c r="D228" s="296" t="s">
        <v>298</v>
      </c>
      <c r="E228" s="291">
        <v>27171312000</v>
      </c>
      <c r="F228" s="305">
        <v>7</v>
      </c>
      <c r="G228" s="316">
        <v>220</v>
      </c>
      <c r="I228" s="304" t="s">
        <v>479</v>
      </c>
      <c r="J228" s="304" t="s">
        <v>379</v>
      </c>
      <c r="K228" s="305">
        <v>832</v>
      </c>
      <c r="L228" s="296" t="s">
        <v>315</v>
      </c>
      <c r="M228" s="291">
        <v>8289900000</v>
      </c>
      <c r="N228" s="305">
        <v>5</v>
      </c>
      <c r="O228" s="320">
        <v>320</v>
      </c>
    </row>
    <row r="229" spans="1:15" ht="24">
      <c r="A229" s="304" t="s">
        <v>467</v>
      </c>
      <c r="B229" s="304" t="s">
        <v>338</v>
      </c>
      <c r="C229" s="305">
        <v>404</v>
      </c>
      <c r="D229" s="296" t="s">
        <v>9</v>
      </c>
      <c r="E229" s="291">
        <v>10865833659</v>
      </c>
      <c r="F229" s="305">
        <v>7</v>
      </c>
      <c r="G229" s="316">
        <v>221</v>
      </c>
      <c r="I229" s="304" t="s">
        <v>479</v>
      </c>
      <c r="J229" s="304" t="s">
        <v>379</v>
      </c>
      <c r="K229" s="305">
        <v>836</v>
      </c>
      <c r="L229" s="296" t="s">
        <v>319</v>
      </c>
      <c r="M229" s="291">
        <v>2461120000</v>
      </c>
      <c r="N229" s="305">
        <v>5</v>
      </c>
      <c r="O229" s="320">
        <v>321</v>
      </c>
    </row>
    <row r="230" spans="1:15" ht="36">
      <c r="A230" s="304" t="s">
        <v>29</v>
      </c>
      <c r="B230" s="304" t="s">
        <v>362</v>
      </c>
      <c r="C230" s="305">
        <v>477</v>
      </c>
      <c r="D230" s="296" t="s">
        <v>30</v>
      </c>
      <c r="E230" s="291">
        <v>929790000</v>
      </c>
      <c r="F230" s="305">
        <v>7</v>
      </c>
      <c r="G230" s="316">
        <v>222</v>
      </c>
      <c r="I230" s="304" t="s">
        <v>479</v>
      </c>
      <c r="J230" s="304" t="s">
        <v>379</v>
      </c>
      <c r="K230" s="305">
        <v>837</v>
      </c>
      <c r="L230" s="296" t="s">
        <v>320</v>
      </c>
      <c r="M230" s="291">
        <v>7449800000</v>
      </c>
      <c r="N230" s="305">
        <v>5</v>
      </c>
      <c r="O230" s="320">
        <v>322</v>
      </c>
    </row>
    <row r="231" spans="1:15" ht="36">
      <c r="A231" s="304" t="s">
        <v>479</v>
      </c>
      <c r="B231" s="304" t="s">
        <v>379</v>
      </c>
      <c r="C231" s="305">
        <v>603</v>
      </c>
      <c r="D231" s="296" t="s">
        <v>46</v>
      </c>
      <c r="E231" s="291">
        <v>311690960</v>
      </c>
      <c r="F231" s="305">
        <v>7</v>
      </c>
      <c r="G231" s="316">
        <v>223</v>
      </c>
      <c r="I231" s="304" t="s">
        <v>479</v>
      </c>
      <c r="J231" s="304" t="s">
        <v>379</v>
      </c>
      <c r="K231" s="305">
        <v>833</v>
      </c>
      <c r="L231" s="296" t="s">
        <v>316</v>
      </c>
      <c r="M231" s="291">
        <v>4655431000</v>
      </c>
      <c r="N231" s="305">
        <v>5</v>
      </c>
      <c r="O231" s="317">
        <v>325</v>
      </c>
    </row>
    <row r="232" spans="1:15" ht="48">
      <c r="A232" s="304" t="s">
        <v>481</v>
      </c>
      <c r="B232" s="304" t="s">
        <v>385</v>
      </c>
      <c r="C232" s="305">
        <v>717</v>
      </c>
      <c r="D232" s="296" t="s">
        <v>206</v>
      </c>
      <c r="E232" s="291">
        <v>3442853156</v>
      </c>
      <c r="F232" s="305">
        <v>7</v>
      </c>
      <c r="G232" s="316">
        <v>224</v>
      </c>
      <c r="I232" s="304" t="s">
        <v>479</v>
      </c>
      <c r="J232" s="304" t="s">
        <v>379</v>
      </c>
      <c r="K232" s="305">
        <v>827</v>
      </c>
      <c r="L232" s="296" t="s">
        <v>310</v>
      </c>
      <c r="M232" s="291">
        <v>2457000000</v>
      </c>
      <c r="N232" s="305">
        <v>4</v>
      </c>
      <c r="O232" s="320">
        <v>330</v>
      </c>
    </row>
    <row r="233" spans="1:15" ht="48">
      <c r="A233" s="304" t="s">
        <v>469</v>
      </c>
      <c r="B233" s="304" t="s">
        <v>374</v>
      </c>
      <c r="C233" s="305">
        <v>763</v>
      </c>
      <c r="D233" s="296" t="s">
        <v>248</v>
      </c>
      <c r="E233" s="291">
        <v>17099000000</v>
      </c>
      <c r="F233" s="305">
        <v>7</v>
      </c>
      <c r="G233" s="316">
        <v>225</v>
      </c>
      <c r="I233" s="304" t="s">
        <v>479</v>
      </c>
      <c r="J233" s="304" t="s">
        <v>379</v>
      </c>
      <c r="K233" s="305">
        <v>828</v>
      </c>
      <c r="L233" s="296" t="s">
        <v>311</v>
      </c>
      <c r="M233" s="291">
        <v>2832192000</v>
      </c>
      <c r="N233" s="305">
        <v>4</v>
      </c>
      <c r="O233" s="320">
        <v>331</v>
      </c>
    </row>
    <row r="234" spans="1:15" ht="36">
      <c r="A234" s="304" t="s">
        <v>257</v>
      </c>
      <c r="B234" s="304" t="s">
        <v>366</v>
      </c>
      <c r="C234" s="305">
        <v>774</v>
      </c>
      <c r="D234" s="296" t="s">
        <v>260</v>
      </c>
      <c r="E234" s="291">
        <v>30000000</v>
      </c>
      <c r="F234" s="305">
        <v>7</v>
      </c>
      <c r="G234" s="316">
        <v>226</v>
      </c>
      <c r="I234" s="304" t="s">
        <v>479</v>
      </c>
      <c r="J234" s="304" t="s">
        <v>379</v>
      </c>
      <c r="K234" s="305">
        <v>829</v>
      </c>
      <c r="L234" s="296" t="s">
        <v>312</v>
      </c>
      <c r="M234" s="291">
        <v>3004000000</v>
      </c>
      <c r="N234" s="305">
        <v>4</v>
      </c>
      <c r="O234" s="318">
        <v>336</v>
      </c>
    </row>
    <row r="235" spans="1:15" ht="24">
      <c r="A235" s="304" t="s">
        <v>80</v>
      </c>
      <c r="B235" s="304" t="s">
        <v>361</v>
      </c>
      <c r="C235" s="305">
        <v>814</v>
      </c>
      <c r="D235" s="296" t="s">
        <v>297</v>
      </c>
      <c r="E235" s="291">
        <v>32505997264</v>
      </c>
      <c r="F235" s="305">
        <v>7</v>
      </c>
      <c r="G235" s="316">
        <v>227</v>
      </c>
      <c r="I235" s="304" t="s">
        <v>479</v>
      </c>
      <c r="J235" s="304" t="s">
        <v>379</v>
      </c>
      <c r="K235" s="305">
        <v>839</v>
      </c>
      <c r="L235" s="296" t="s">
        <v>227</v>
      </c>
      <c r="M235" s="291">
        <v>7105064000</v>
      </c>
      <c r="N235" s="305">
        <v>4</v>
      </c>
      <c r="O235" s="318">
        <v>337</v>
      </c>
    </row>
    <row r="236" spans="1:15" ht="24">
      <c r="A236" s="304" t="s">
        <v>26</v>
      </c>
      <c r="B236" s="304" t="s">
        <v>380</v>
      </c>
      <c r="C236" s="305">
        <v>920</v>
      </c>
      <c r="D236" s="296" t="s">
        <v>139</v>
      </c>
      <c r="E236" s="291">
        <v>1321386000</v>
      </c>
      <c r="F236" s="305">
        <v>7</v>
      </c>
      <c r="G236" s="316">
        <v>228</v>
      </c>
      <c r="I236" s="304" t="s">
        <v>479</v>
      </c>
      <c r="J236" s="304" t="s">
        <v>379</v>
      </c>
      <c r="K236" s="305">
        <v>840</v>
      </c>
      <c r="L236" s="296" t="s">
        <v>322</v>
      </c>
      <c r="M236" s="291">
        <v>3828100001</v>
      </c>
      <c r="N236" s="305">
        <v>3</v>
      </c>
      <c r="O236" s="318">
        <v>345</v>
      </c>
    </row>
    <row r="237" spans="1:15" ht="24">
      <c r="A237" s="304" t="s">
        <v>431</v>
      </c>
      <c r="B237" s="304" t="s">
        <v>353</v>
      </c>
      <c r="C237" s="305">
        <v>75</v>
      </c>
      <c r="D237" s="296" t="s">
        <v>454</v>
      </c>
      <c r="E237" s="291">
        <v>9450000000</v>
      </c>
      <c r="F237" s="305">
        <v>7</v>
      </c>
      <c r="G237" s="316">
        <v>229</v>
      </c>
      <c r="I237" s="304" t="s">
        <v>479</v>
      </c>
      <c r="J237" s="304" t="s">
        <v>379</v>
      </c>
      <c r="K237" s="305">
        <v>834</v>
      </c>
      <c r="L237" s="296" t="s">
        <v>317</v>
      </c>
      <c r="M237" s="291">
        <v>1005000000</v>
      </c>
      <c r="N237" s="305">
        <v>3</v>
      </c>
      <c r="O237" s="319">
        <v>348</v>
      </c>
    </row>
    <row r="238" spans="1:15" ht="60">
      <c r="A238" s="304" t="s">
        <v>467</v>
      </c>
      <c r="B238" s="304" t="s">
        <v>338</v>
      </c>
      <c r="C238" s="305">
        <v>208</v>
      </c>
      <c r="D238" s="296" t="s">
        <v>468</v>
      </c>
      <c r="E238" s="291">
        <v>19540746877</v>
      </c>
      <c r="F238" s="305">
        <v>7</v>
      </c>
      <c r="G238" s="316">
        <v>230</v>
      </c>
      <c r="I238" s="304" t="s">
        <v>479</v>
      </c>
      <c r="J238" s="304" t="s">
        <v>379</v>
      </c>
      <c r="K238" s="305">
        <v>835</v>
      </c>
      <c r="L238" s="296" t="s">
        <v>318</v>
      </c>
      <c r="M238" s="291">
        <v>5091000000</v>
      </c>
      <c r="N238" s="305">
        <v>3</v>
      </c>
      <c r="O238" s="319">
        <v>349</v>
      </c>
    </row>
    <row r="239" spans="1:15" ht="24">
      <c r="A239" s="304" t="s">
        <v>463</v>
      </c>
      <c r="B239" s="304" t="s">
        <v>371</v>
      </c>
      <c r="C239" s="305">
        <v>378</v>
      </c>
      <c r="D239" s="296" t="s">
        <v>0</v>
      </c>
      <c r="E239" s="291">
        <v>22765506161</v>
      </c>
      <c r="F239" s="305">
        <v>7</v>
      </c>
      <c r="G239" s="316">
        <v>231</v>
      </c>
      <c r="I239" s="304" t="s">
        <v>479</v>
      </c>
      <c r="J239" s="304" t="s">
        <v>379</v>
      </c>
      <c r="K239" s="305">
        <v>963</v>
      </c>
      <c r="L239" s="296" t="s">
        <v>168</v>
      </c>
      <c r="M239" s="291">
        <v>4950000000</v>
      </c>
      <c r="N239" s="305">
        <v>3</v>
      </c>
      <c r="O239" s="317">
        <v>358</v>
      </c>
    </row>
    <row r="240" spans="1:15" ht="24">
      <c r="A240" s="304" t="s">
        <v>7</v>
      </c>
      <c r="B240" s="304" t="s">
        <v>358</v>
      </c>
      <c r="C240" s="305">
        <v>398</v>
      </c>
      <c r="D240" s="296" t="s">
        <v>8</v>
      </c>
      <c r="E240" s="291">
        <v>7863077259</v>
      </c>
      <c r="F240" s="305">
        <v>7</v>
      </c>
      <c r="G240" s="316">
        <v>232</v>
      </c>
      <c r="I240" s="304" t="s">
        <v>70</v>
      </c>
      <c r="J240" s="304" t="s">
        <v>381</v>
      </c>
      <c r="K240" s="305">
        <v>714</v>
      </c>
      <c r="L240" s="296" t="s">
        <v>88</v>
      </c>
      <c r="M240" s="291">
        <v>58950978400</v>
      </c>
      <c r="N240" s="305">
        <v>15</v>
      </c>
      <c r="O240" s="320">
        <v>49</v>
      </c>
    </row>
    <row r="241" spans="1:15" ht="12">
      <c r="A241" s="304" t="s">
        <v>15</v>
      </c>
      <c r="B241" s="304" t="s">
        <v>355</v>
      </c>
      <c r="C241" s="305">
        <v>418</v>
      </c>
      <c r="D241" s="296" t="s">
        <v>17</v>
      </c>
      <c r="E241" s="291">
        <v>23272476184</v>
      </c>
      <c r="F241" s="305">
        <v>7</v>
      </c>
      <c r="G241" s="316">
        <v>233</v>
      </c>
      <c r="I241" s="304" t="s">
        <v>70</v>
      </c>
      <c r="J241" s="304" t="s">
        <v>381</v>
      </c>
      <c r="K241" s="305">
        <v>705</v>
      </c>
      <c r="L241" s="296" t="s">
        <v>79</v>
      </c>
      <c r="M241" s="291">
        <v>44477294833</v>
      </c>
      <c r="N241" s="305">
        <v>13</v>
      </c>
      <c r="O241" s="319">
        <v>69</v>
      </c>
    </row>
    <row r="242" spans="1:15" ht="24">
      <c r="A242" s="304" t="s">
        <v>26</v>
      </c>
      <c r="B242" s="304" t="s">
        <v>380</v>
      </c>
      <c r="C242" s="305">
        <v>450</v>
      </c>
      <c r="D242" s="296" t="s">
        <v>27</v>
      </c>
      <c r="E242" s="291">
        <v>757468436</v>
      </c>
      <c r="F242" s="305">
        <v>7</v>
      </c>
      <c r="G242" s="316">
        <v>234</v>
      </c>
      <c r="I242" s="304" t="s">
        <v>70</v>
      </c>
      <c r="J242" s="304" t="s">
        <v>381</v>
      </c>
      <c r="K242" s="305">
        <v>703</v>
      </c>
      <c r="L242" s="296" t="s">
        <v>77</v>
      </c>
      <c r="M242" s="291">
        <v>21103430055</v>
      </c>
      <c r="N242" s="305">
        <v>13</v>
      </c>
      <c r="O242" s="317">
        <v>80</v>
      </c>
    </row>
    <row r="243" spans="1:15" ht="36">
      <c r="A243" s="304" t="s">
        <v>15</v>
      </c>
      <c r="B243" s="304" t="s">
        <v>355</v>
      </c>
      <c r="C243" s="305">
        <v>491</v>
      </c>
      <c r="D243" s="296" t="s">
        <v>35</v>
      </c>
      <c r="E243" s="291">
        <v>3704164350</v>
      </c>
      <c r="F243" s="305">
        <v>7</v>
      </c>
      <c r="G243" s="316">
        <v>235</v>
      </c>
      <c r="I243" s="304" t="s">
        <v>70</v>
      </c>
      <c r="J243" s="304" t="s">
        <v>381</v>
      </c>
      <c r="K243" s="305">
        <v>728</v>
      </c>
      <c r="L243" s="296" t="s">
        <v>214</v>
      </c>
      <c r="M243" s="291">
        <v>21367326748</v>
      </c>
      <c r="N243" s="305">
        <v>12</v>
      </c>
      <c r="O243" s="320">
        <v>105</v>
      </c>
    </row>
    <row r="244" spans="1:15" ht="12">
      <c r="A244" s="304" t="s">
        <v>467</v>
      </c>
      <c r="B244" s="304" t="s">
        <v>338</v>
      </c>
      <c r="C244" s="305">
        <v>691</v>
      </c>
      <c r="D244" s="296" t="s">
        <v>60</v>
      </c>
      <c r="E244" s="291">
        <v>32360744661</v>
      </c>
      <c r="F244" s="305">
        <v>7</v>
      </c>
      <c r="G244" s="316">
        <v>236</v>
      </c>
      <c r="I244" s="304" t="s">
        <v>70</v>
      </c>
      <c r="J244" s="304" t="s">
        <v>381</v>
      </c>
      <c r="K244" s="305">
        <v>698</v>
      </c>
      <c r="L244" s="296" t="s">
        <v>71</v>
      </c>
      <c r="M244" s="291">
        <v>2811387323</v>
      </c>
      <c r="N244" s="305">
        <v>8</v>
      </c>
      <c r="O244" s="317">
        <v>199</v>
      </c>
    </row>
    <row r="245" spans="1:15" ht="12">
      <c r="A245" s="304" t="s">
        <v>63</v>
      </c>
      <c r="B245" s="304" t="s">
        <v>382</v>
      </c>
      <c r="C245" s="305">
        <v>696</v>
      </c>
      <c r="D245" s="296" t="s">
        <v>68</v>
      </c>
      <c r="E245" s="291">
        <v>5769000000</v>
      </c>
      <c r="F245" s="305">
        <v>7</v>
      </c>
      <c r="G245" s="316">
        <v>237</v>
      </c>
      <c r="I245" s="304" t="s">
        <v>70</v>
      </c>
      <c r="J245" s="304" t="s">
        <v>381</v>
      </c>
      <c r="K245" s="305">
        <v>700</v>
      </c>
      <c r="L245" s="296" t="s">
        <v>73</v>
      </c>
      <c r="M245" s="291">
        <v>1092979000</v>
      </c>
      <c r="N245" s="305">
        <v>8</v>
      </c>
      <c r="O245" s="317">
        <v>200</v>
      </c>
    </row>
    <row r="246" spans="1:15" ht="24">
      <c r="A246" s="304" t="s">
        <v>481</v>
      </c>
      <c r="B246" s="304" t="s">
        <v>385</v>
      </c>
      <c r="C246" s="305">
        <v>726</v>
      </c>
      <c r="D246" s="296" t="s">
        <v>213</v>
      </c>
      <c r="E246" s="291">
        <v>653083153</v>
      </c>
      <c r="F246" s="305">
        <v>7</v>
      </c>
      <c r="G246" s="316">
        <v>238</v>
      </c>
      <c r="I246" s="304" t="s">
        <v>70</v>
      </c>
      <c r="J246" s="304" t="s">
        <v>381</v>
      </c>
      <c r="K246" s="305">
        <v>704</v>
      </c>
      <c r="L246" s="296" t="s">
        <v>78</v>
      </c>
      <c r="M246" s="291">
        <v>1095330000</v>
      </c>
      <c r="N246" s="305">
        <v>8</v>
      </c>
      <c r="O246" s="317">
        <v>201</v>
      </c>
    </row>
    <row r="247" spans="1:15" ht="24">
      <c r="A247" s="304" t="s">
        <v>18</v>
      </c>
      <c r="B247" s="304" t="s">
        <v>363</v>
      </c>
      <c r="C247" s="305">
        <v>752</v>
      </c>
      <c r="D247" s="296" t="s">
        <v>238</v>
      </c>
      <c r="E247" s="291">
        <v>9929941129</v>
      </c>
      <c r="F247" s="305">
        <v>7</v>
      </c>
      <c r="G247" s="316">
        <v>239</v>
      </c>
      <c r="I247" s="304" t="s">
        <v>70</v>
      </c>
      <c r="J247" s="304" t="s">
        <v>381</v>
      </c>
      <c r="K247" s="305">
        <v>699</v>
      </c>
      <c r="L247" s="296" t="s">
        <v>72</v>
      </c>
      <c r="M247" s="291">
        <v>3737956000</v>
      </c>
      <c r="N247" s="305">
        <v>7</v>
      </c>
      <c r="O247" s="319">
        <v>249</v>
      </c>
    </row>
    <row r="248" spans="1:15" ht="24">
      <c r="A248" s="304" t="s">
        <v>461</v>
      </c>
      <c r="B248" s="304" t="s">
        <v>352</v>
      </c>
      <c r="C248" s="305">
        <v>753</v>
      </c>
      <c r="D248" s="296" t="s">
        <v>239</v>
      </c>
      <c r="E248" s="291">
        <v>23280280270</v>
      </c>
      <c r="F248" s="305">
        <v>7</v>
      </c>
      <c r="G248" s="316">
        <v>240</v>
      </c>
      <c r="I248" s="304" t="s">
        <v>70</v>
      </c>
      <c r="J248" s="304" t="s">
        <v>381</v>
      </c>
      <c r="K248" s="305">
        <v>701</v>
      </c>
      <c r="L248" s="296" t="s">
        <v>74</v>
      </c>
      <c r="M248" s="291">
        <v>4543069084</v>
      </c>
      <c r="N248" s="305">
        <v>7</v>
      </c>
      <c r="O248" s="319">
        <v>250</v>
      </c>
    </row>
    <row r="249" spans="1:15" ht="36">
      <c r="A249" s="304" t="s">
        <v>481</v>
      </c>
      <c r="B249" s="304" t="s">
        <v>385</v>
      </c>
      <c r="C249" s="305">
        <v>798</v>
      </c>
      <c r="D249" s="296" t="s">
        <v>282</v>
      </c>
      <c r="E249" s="291">
        <v>749631276</v>
      </c>
      <c r="F249" s="305">
        <v>7</v>
      </c>
      <c r="G249" s="316">
        <v>241</v>
      </c>
      <c r="I249" s="304" t="s">
        <v>70</v>
      </c>
      <c r="J249" s="304" t="s">
        <v>381</v>
      </c>
      <c r="K249" s="305">
        <v>941</v>
      </c>
      <c r="L249" s="296" t="s">
        <v>150</v>
      </c>
      <c r="M249" s="291">
        <v>120000000</v>
      </c>
      <c r="N249" s="305">
        <v>1</v>
      </c>
      <c r="O249" s="318">
        <v>363</v>
      </c>
    </row>
    <row r="250" spans="1:15" ht="24">
      <c r="A250" s="304" t="s">
        <v>15</v>
      </c>
      <c r="B250" s="304" t="s">
        <v>355</v>
      </c>
      <c r="C250" s="305">
        <v>808</v>
      </c>
      <c r="D250" s="296" t="s">
        <v>292</v>
      </c>
      <c r="E250" s="291">
        <v>15535292902</v>
      </c>
      <c r="F250" s="305">
        <v>7</v>
      </c>
      <c r="G250" s="316">
        <v>242</v>
      </c>
      <c r="I250" s="304" t="s">
        <v>461</v>
      </c>
      <c r="J250" s="304" t="s">
        <v>352</v>
      </c>
      <c r="K250" s="305">
        <v>735</v>
      </c>
      <c r="L250" s="296" t="s">
        <v>222</v>
      </c>
      <c r="M250" s="291">
        <v>1319981187633</v>
      </c>
      <c r="N250" s="305">
        <v>24</v>
      </c>
      <c r="O250" s="319">
        <v>1</v>
      </c>
    </row>
    <row r="251" spans="1:15" ht="36">
      <c r="A251" s="304" t="s">
        <v>11</v>
      </c>
      <c r="B251" s="304" t="s">
        <v>383</v>
      </c>
      <c r="C251" s="305">
        <v>908</v>
      </c>
      <c r="D251" s="296" t="s">
        <v>132</v>
      </c>
      <c r="E251" s="291">
        <v>30630000000</v>
      </c>
      <c r="F251" s="305">
        <v>7</v>
      </c>
      <c r="G251" s="316">
        <v>243</v>
      </c>
      <c r="I251" s="304" t="s">
        <v>461</v>
      </c>
      <c r="J251" s="304" t="s">
        <v>352</v>
      </c>
      <c r="K251" s="305">
        <v>730</v>
      </c>
      <c r="L251" s="296" t="s">
        <v>217</v>
      </c>
      <c r="M251" s="291">
        <v>1096373642585</v>
      </c>
      <c r="N251" s="305">
        <v>21</v>
      </c>
      <c r="O251" s="320">
        <v>5</v>
      </c>
    </row>
    <row r="252" spans="1:15" ht="24">
      <c r="A252" s="304" t="s">
        <v>431</v>
      </c>
      <c r="B252" s="304" t="s">
        <v>353</v>
      </c>
      <c r="C252" s="305">
        <v>51</v>
      </c>
      <c r="D252" s="296" t="s">
        <v>440</v>
      </c>
      <c r="E252" s="291">
        <v>156309847992</v>
      </c>
      <c r="F252" s="305">
        <v>7</v>
      </c>
      <c r="G252" s="316">
        <v>244</v>
      </c>
      <c r="I252" s="304" t="s">
        <v>461</v>
      </c>
      <c r="J252" s="304" t="s">
        <v>352</v>
      </c>
      <c r="K252" s="305">
        <v>739</v>
      </c>
      <c r="L252" s="296" t="s">
        <v>225</v>
      </c>
      <c r="M252" s="291">
        <v>701181063059</v>
      </c>
      <c r="N252" s="305">
        <v>21</v>
      </c>
      <c r="O252" s="320">
        <v>6</v>
      </c>
    </row>
    <row r="253" spans="1:15" ht="36">
      <c r="A253" s="304" t="s">
        <v>431</v>
      </c>
      <c r="B253" s="304" t="s">
        <v>353</v>
      </c>
      <c r="C253" s="305">
        <v>53</v>
      </c>
      <c r="D253" s="296" t="s">
        <v>442</v>
      </c>
      <c r="E253" s="291">
        <v>134218768316</v>
      </c>
      <c r="F253" s="305">
        <v>7</v>
      </c>
      <c r="G253" s="316">
        <v>245</v>
      </c>
      <c r="I253" s="304" t="s">
        <v>461</v>
      </c>
      <c r="J253" s="304" t="s">
        <v>352</v>
      </c>
      <c r="K253" s="305">
        <v>721</v>
      </c>
      <c r="L253" s="296" t="s">
        <v>208</v>
      </c>
      <c r="M253" s="291">
        <v>188868657419</v>
      </c>
      <c r="N253" s="305">
        <v>16</v>
      </c>
      <c r="O253" s="320">
        <v>30</v>
      </c>
    </row>
    <row r="254" spans="1:15" ht="24">
      <c r="A254" s="304" t="s">
        <v>431</v>
      </c>
      <c r="B254" s="304" t="s">
        <v>353</v>
      </c>
      <c r="C254" s="305">
        <v>69</v>
      </c>
      <c r="D254" s="296" t="s">
        <v>448</v>
      </c>
      <c r="E254" s="291">
        <v>5468654629</v>
      </c>
      <c r="F254" s="305">
        <v>7</v>
      </c>
      <c r="G254" s="316">
        <v>246</v>
      </c>
      <c r="I254" s="304" t="s">
        <v>461</v>
      </c>
      <c r="J254" s="304" t="s">
        <v>352</v>
      </c>
      <c r="K254" s="305">
        <v>750</v>
      </c>
      <c r="L254" s="313" t="s">
        <v>236</v>
      </c>
      <c r="M254" s="294">
        <v>287650037860</v>
      </c>
      <c r="N254" s="305">
        <v>16</v>
      </c>
      <c r="O254" s="320">
        <v>36</v>
      </c>
    </row>
    <row r="255" spans="1:15" ht="36">
      <c r="A255" s="304" t="s">
        <v>463</v>
      </c>
      <c r="B255" s="304" t="s">
        <v>371</v>
      </c>
      <c r="C255" s="305">
        <v>389</v>
      </c>
      <c r="D255" s="296" t="s">
        <v>6</v>
      </c>
      <c r="E255" s="291">
        <v>14001856782</v>
      </c>
      <c r="F255" s="305">
        <v>7</v>
      </c>
      <c r="G255" s="316">
        <v>247</v>
      </c>
      <c r="I255" s="304" t="s">
        <v>461</v>
      </c>
      <c r="J255" s="304" t="s">
        <v>352</v>
      </c>
      <c r="K255" s="305">
        <v>742</v>
      </c>
      <c r="L255" s="296" t="s">
        <v>229</v>
      </c>
      <c r="M255" s="291">
        <v>387056726041</v>
      </c>
      <c r="N255" s="305">
        <v>15</v>
      </c>
      <c r="O255" s="317">
        <v>47</v>
      </c>
    </row>
    <row r="256" spans="1:15" ht="24">
      <c r="A256" s="304" t="s">
        <v>471</v>
      </c>
      <c r="B256" s="304" t="s">
        <v>378</v>
      </c>
      <c r="C256" s="305">
        <v>582</v>
      </c>
      <c r="D256" s="296" t="s">
        <v>41</v>
      </c>
      <c r="E256" s="291">
        <v>19776780040</v>
      </c>
      <c r="F256" s="305">
        <v>7</v>
      </c>
      <c r="G256" s="316">
        <v>248</v>
      </c>
      <c r="I256" s="304" t="s">
        <v>461</v>
      </c>
      <c r="J256" s="304" t="s">
        <v>352</v>
      </c>
      <c r="K256" s="305">
        <v>760</v>
      </c>
      <c r="L256" s="296" t="s">
        <v>245</v>
      </c>
      <c r="M256" s="291">
        <v>81937216002</v>
      </c>
      <c r="N256" s="305">
        <v>14</v>
      </c>
      <c r="O256" s="320">
        <v>51</v>
      </c>
    </row>
    <row r="257" spans="1:15" ht="24">
      <c r="A257" s="304" t="s">
        <v>70</v>
      </c>
      <c r="B257" s="304" t="s">
        <v>381</v>
      </c>
      <c r="C257" s="305">
        <v>699</v>
      </c>
      <c r="D257" s="296" t="s">
        <v>72</v>
      </c>
      <c r="E257" s="291">
        <v>3737956000</v>
      </c>
      <c r="F257" s="305">
        <v>7</v>
      </c>
      <c r="G257" s="316">
        <v>249</v>
      </c>
      <c r="I257" s="304" t="s">
        <v>461</v>
      </c>
      <c r="J257" s="304" t="s">
        <v>352</v>
      </c>
      <c r="K257" s="305">
        <v>764</v>
      </c>
      <c r="L257" s="296" t="s">
        <v>249</v>
      </c>
      <c r="M257" s="291">
        <v>10422751767</v>
      </c>
      <c r="N257" s="305">
        <v>13</v>
      </c>
      <c r="O257" s="319">
        <v>70</v>
      </c>
    </row>
    <row r="258" spans="1:15" ht="24">
      <c r="A258" s="304" t="s">
        <v>70</v>
      </c>
      <c r="B258" s="304" t="s">
        <v>381</v>
      </c>
      <c r="C258" s="305">
        <v>701</v>
      </c>
      <c r="D258" s="296" t="s">
        <v>74</v>
      </c>
      <c r="E258" s="291">
        <v>4543069084</v>
      </c>
      <c r="F258" s="305">
        <v>7</v>
      </c>
      <c r="G258" s="316">
        <v>250</v>
      </c>
      <c r="I258" s="304" t="s">
        <v>461</v>
      </c>
      <c r="J258" s="304" t="s">
        <v>352</v>
      </c>
      <c r="K258" s="305">
        <v>756</v>
      </c>
      <c r="L258" s="296" t="s">
        <v>242</v>
      </c>
      <c r="M258" s="291">
        <v>2320480000</v>
      </c>
      <c r="N258" s="305">
        <v>12</v>
      </c>
      <c r="O258" s="320">
        <v>82</v>
      </c>
    </row>
    <row r="259" spans="1:15" ht="24">
      <c r="A259" s="304" t="s">
        <v>215</v>
      </c>
      <c r="B259" s="304" t="s">
        <v>359</v>
      </c>
      <c r="C259" s="305">
        <v>729</v>
      </c>
      <c r="D259" s="296" t="s">
        <v>216</v>
      </c>
      <c r="E259" s="291">
        <v>11979170000</v>
      </c>
      <c r="F259" s="305">
        <v>7</v>
      </c>
      <c r="G259" s="316">
        <v>251</v>
      </c>
      <c r="I259" s="304" t="s">
        <v>461</v>
      </c>
      <c r="J259" s="304" t="s">
        <v>352</v>
      </c>
      <c r="K259" s="305">
        <v>743</v>
      </c>
      <c r="L259" s="296" t="s">
        <v>230</v>
      </c>
      <c r="M259" s="291">
        <v>86154737718</v>
      </c>
      <c r="N259" s="305">
        <v>12</v>
      </c>
      <c r="O259" s="317">
        <v>86</v>
      </c>
    </row>
    <row r="260" spans="1:15" ht="24">
      <c r="A260" s="304" t="s">
        <v>461</v>
      </c>
      <c r="B260" s="304" t="s">
        <v>352</v>
      </c>
      <c r="C260" s="305">
        <v>759</v>
      </c>
      <c r="D260" s="296" t="s">
        <v>244</v>
      </c>
      <c r="E260" s="291">
        <v>33874978468</v>
      </c>
      <c r="F260" s="305">
        <v>7</v>
      </c>
      <c r="G260" s="316">
        <v>252</v>
      </c>
      <c r="I260" s="304" t="s">
        <v>461</v>
      </c>
      <c r="J260" s="304" t="s">
        <v>352</v>
      </c>
      <c r="K260" s="305">
        <v>749</v>
      </c>
      <c r="L260" s="296" t="s">
        <v>235</v>
      </c>
      <c r="M260" s="291">
        <v>11441544550</v>
      </c>
      <c r="N260" s="305">
        <v>12</v>
      </c>
      <c r="O260" s="318">
        <v>94</v>
      </c>
    </row>
    <row r="261" spans="1:15" ht="36">
      <c r="A261" s="304" t="s">
        <v>487</v>
      </c>
      <c r="B261" s="304" t="s">
        <v>356</v>
      </c>
      <c r="C261" s="305">
        <v>7253</v>
      </c>
      <c r="D261" s="296" t="s">
        <v>189</v>
      </c>
      <c r="E261" s="291">
        <v>34800371678</v>
      </c>
      <c r="F261" s="305">
        <v>7</v>
      </c>
      <c r="G261" s="316">
        <v>253</v>
      </c>
      <c r="I261" s="304" t="s">
        <v>461</v>
      </c>
      <c r="J261" s="304" t="s">
        <v>352</v>
      </c>
      <c r="K261" s="305">
        <v>741</v>
      </c>
      <c r="L261" s="296" t="s">
        <v>228</v>
      </c>
      <c r="M261" s="291">
        <v>96971552124</v>
      </c>
      <c r="N261" s="305">
        <v>11</v>
      </c>
      <c r="O261" s="318">
        <v>107</v>
      </c>
    </row>
    <row r="262" spans="1:15" ht="24">
      <c r="A262" s="304" t="s">
        <v>434</v>
      </c>
      <c r="B262" s="304" t="s">
        <v>354</v>
      </c>
      <c r="C262" s="305">
        <v>25</v>
      </c>
      <c r="D262" s="313" t="s">
        <v>435</v>
      </c>
      <c r="E262" s="294">
        <v>3537057600</v>
      </c>
      <c r="F262" s="305">
        <v>7</v>
      </c>
      <c r="G262" s="316">
        <v>254</v>
      </c>
      <c r="I262" s="304" t="s">
        <v>461</v>
      </c>
      <c r="J262" s="304" t="s">
        <v>352</v>
      </c>
      <c r="K262" s="305">
        <v>747</v>
      </c>
      <c r="L262" s="296" t="s">
        <v>234</v>
      </c>
      <c r="M262" s="291">
        <v>42179920</v>
      </c>
      <c r="N262" s="305">
        <v>10</v>
      </c>
      <c r="O262" s="318">
        <v>137</v>
      </c>
    </row>
    <row r="263" spans="1:15" ht="48">
      <c r="A263" s="304" t="s">
        <v>457</v>
      </c>
      <c r="B263" s="304" t="s">
        <v>367</v>
      </c>
      <c r="C263" s="305">
        <v>817</v>
      </c>
      <c r="D263" s="296" t="s">
        <v>300</v>
      </c>
      <c r="E263" s="291">
        <v>6630775000</v>
      </c>
      <c r="F263" s="305">
        <v>7</v>
      </c>
      <c r="G263" s="316">
        <v>255</v>
      </c>
      <c r="I263" s="304" t="s">
        <v>461</v>
      </c>
      <c r="J263" s="304" t="s">
        <v>352</v>
      </c>
      <c r="K263" s="305">
        <v>738</v>
      </c>
      <c r="L263" s="296" t="s">
        <v>224</v>
      </c>
      <c r="M263" s="291">
        <v>9850341772</v>
      </c>
      <c r="N263" s="305">
        <v>9</v>
      </c>
      <c r="O263" s="317">
        <v>165</v>
      </c>
    </row>
    <row r="264" spans="1:15" ht="24">
      <c r="A264" s="304" t="s">
        <v>80</v>
      </c>
      <c r="B264" s="304" t="s">
        <v>361</v>
      </c>
      <c r="C264" s="305">
        <v>818</v>
      </c>
      <c r="D264" s="296" t="s">
        <v>301</v>
      </c>
      <c r="E264" s="291">
        <v>18365119917</v>
      </c>
      <c r="F264" s="305">
        <v>7</v>
      </c>
      <c r="G264" s="316">
        <v>256</v>
      </c>
      <c r="I264" s="304" t="s">
        <v>461</v>
      </c>
      <c r="J264" s="304" t="s">
        <v>352</v>
      </c>
      <c r="K264" s="305">
        <v>694</v>
      </c>
      <c r="L264" s="296" t="s">
        <v>65</v>
      </c>
      <c r="M264" s="291">
        <v>265617426</v>
      </c>
      <c r="N264" s="305">
        <v>9</v>
      </c>
      <c r="O264" s="320">
        <v>175</v>
      </c>
    </row>
    <row r="265" spans="1:15" ht="24">
      <c r="A265" s="304" t="s">
        <v>29</v>
      </c>
      <c r="B265" s="304" t="s">
        <v>362</v>
      </c>
      <c r="C265" s="305">
        <v>7032</v>
      </c>
      <c r="D265" s="296" t="s">
        <v>181</v>
      </c>
      <c r="E265" s="291">
        <v>2007585520</v>
      </c>
      <c r="F265" s="305">
        <v>7</v>
      </c>
      <c r="G265" s="316">
        <v>257</v>
      </c>
      <c r="I265" s="304" t="s">
        <v>461</v>
      </c>
      <c r="J265" s="304" t="s">
        <v>352</v>
      </c>
      <c r="K265" s="305">
        <v>758</v>
      </c>
      <c r="L265" s="296" t="s">
        <v>243</v>
      </c>
      <c r="M265" s="291">
        <v>390747835661</v>
      </c>
      <c r="N265" s="305">
        <v>9</v>
      </c>
      <c r="O265" s="317">
        <v>184</v>
      </c>
    </row>
    <row r="266" spans="1:15" ht="24">
      <c r="A266" s="304" t="s">
        <v>18</v>
      </c>
      <c r="B266" s="304" t="s">
        <v>363</v>
      </c>
      <c r="C266" s="305">
        <v>688</v>
      </c>
      <c r="D266" s="296" t="s">
        <v>57</v>
      </c>
      <c r="E266" s="291">
        <v>6526700000</v>
      </c>
      <c r="F266" s="305">
        <v>7</v>
      </c>
      <c r="G266" s="316">
        <v>258</v>
      </c>
      <c r="I266" s="304" t="s">
        <v>461</v>
      </c>
      <c r="J266" s="304" t="s">
        <v>352</v>
      </c>
      <c r="K266" s="305">
        <v>765</v>
      </c>
      <c r="L266" s="296" t="s">
        <v>250</v>
      </c>
      <c r="M266" s="291">
        <v>13649022127</v>
      </c>
      <c r="N266" s="305">
        <v>8</v>
      </c>
      <c r="O266" s="316">
        <v>189</v>
      </c>
    </row>
    <row r="267" spans="1:15" ht="24">
      <c r="A267" s="304" t="s">
        <v>26</v>
      </c>
      <c r="B267" s="304" t="s">
        <v>380</v>
      </c>
      <c r="C267" s="305">
        <v>924</v>
      </c>
      <c r="D267" s="296"/>
      <c r="E267" s="291">
        <v>0</v>
      </c>
      <c r="F267" s="305">
        <v>7</v>
      </c>
      <c r="G267" s="316">
        <v>259</v>
      </c>
      <c r="I267" s="304" t="s">
        <v>461</v>
      </c>
      <c r="J267" s="304" t="s">
        <v>352</v>
      </c>
      <c r="K267" s="305">
        <v>753</v>
      </c>
      <c r="L267" s="296" t="s">
        <v>239</v>
      </c>
      <c r="M267" s="291">
        <v>23280280270</v>
      </c>
      <c r="N267" s="305">
        <v>7</v>
      </c>
      <c r="O267" s="316">
        <v>240</v>
      </c>
    </row>
    <row r="268" spans="1:15" ht="36">
      <c r="A268" s="304" t="s">
        <v>457</v>
      </c>
      <c r="B268" s="304" t="s">
        <v>367</v>
      </c>
      <c r="C268" s="305">
        <v>131</v>
      </c>
      <c r="D268" s="296" t="s">
        <v>458</v>
      </c>
      <c r="E268" s="291">
        <v>13260865215</v>
      </c>
      <c r="F268" s="305">
        <v>6</v>
      </c>
      <c r="G268" s="316">
        <v>260</v>
      </c>
      <c r="I268" s="304" t="s">
        <v>461</v>
      </c>
      <c r="J268" s="304" t="s">
        <v>352</v>
      </c>
      <c r="K268" s="305">
        <v>759</v>
      </c>
      <c r="L268" s="296" t="s">
        <v>244</v>
      </c>
      <c r="M268" s="291">
        <v>33874978468</v>
      </c>
      <c r="N268" s="305">
        <v>7</v>
      </c>
      <c r="O268" s="317">
        <v>252</v>
      </c>
    </row>
    <row r="269" spans="1:15" ht="24">
      <c r="A269" s="304" t="s">
        <v>469</v>
      </c>
      <c r="B269" s="304" t="s">
        <v>374</v>
      </c>
      <c r="C269" s="305">
        <v>720</v>
      </c>
      <c r="D269" s="296" t="s">
        <v>207</v>
      </c>
      <c r="E269" s="291">
        <v>5324400000</v>
      </c>
      <c r="F269" s="305">
        <v>6</v>
      </c>
      <c r="G269" s="316">
        <v>261</v>
      </c>
      <c r="I269" s="304" t="s">
        <v>461</v>
      </c>
      <c r="J269" s="304" t="s">
        <v>352</v>
      </c>
      <c r="K269" s="305">
        <v>168</v>
      </c>
      <c r="L269" s="296" t="s">
        <v>462</v>
      </c>
      <c r="M269" s="291">
        <v>0</v>
      </c>
      <c r="N269" s="305">
        <v>6</v>
      </c>
      <c r="O269" s="317">
        <v>300</v>
      </c>
    </row>
    <row r="270" spans="1:15" ht="24">
      <c r="A270" s="304" t="s">
        <v>75</v>
      </c>
      <c r="B270" s="304" t="s">
        <v>375</v>
      </c>
      <c r="C270" s="305">
        <v>907</v>
      </c>
      <c r="D270" s="296" t="s">
        <v>437</v>
      </c>
      <c r="E270" s="291">
        <v>1811146803</v>
      </c>
      <c r="F270" s="305">
        <v>6</v>
      </c>
      <c r="G270" s="316">
        <v>262</v>
      </c>
      <c r="I270" s="304" t="s">
        <v>143</v>
      </c>
      <c r="J270" s="304" t="s">
        <v>384</v>
      </c>
      <c r="K270" s="305">
        <v>934</v>
      </c>
      <c r="L270" s="296" t="s">
        <v>146</v>
      </c>
      <c r="M270" s="291">
        <v>76012050000</v>
      </c>
      <c r="N270" s="305">
        <v>11</v>
      </c>
      <c r="O270" s="319">
        <v>126</v>
      </c>
    </row>
    <row r="271" spans="1:15" ht="24">
      <c r="A271" s="304" t="s">
        <v>26</v>
      </c>
      <c r="B271" s="304" t="s">
        <v>380</v>
      </c>
      <c r="C271" s="305">
        <v>518</v>
      </c>
      <c r="D271" s="296" t="s">
        <v>36</v>
      </c>
      <c r="E271" s="291">
        <v>2564142689</v>
      </c>
      <c r="F271" s="305">
        <v>6</v>
      </c>
      <c r="G271" s="316">
        <v>263</v>
      </c>
      <c r="I271" s="304" t="s">
        <v>479</v>
      </c>
      <c r="J271" s="304" t="s">
        <v>384</v>
      </c>
      <c r="K271" s="305">
        <v>868</v>
      </c>
      <c r="L271" s="296" t="s">
        <v>96</v>
      </c>
      <c r="M271" s="291">
        <v>980000000</v>
      </c>
      <c r="N271" s="305">
        <v>4</v>
      </c>
      <c r="O271" s="318">
        <v>338</v>
      </c>
    </row>
    <row r="272" spans="1:15" ht="36">
      <c r="A272" s="304" t="s">
        <v>3</v>
      </c>
      <c r="B272" s="304" t="s">
        <v>360</v>
      </c>
      <c r="C272" s="305">
        <v>683</v>
      </c>
      <c r="D272" s="296" t="s">
        <v>53</v>
      </c>
      <c r="E272" s="291">
        <v>37297659327</v>
      </c>
      <c r="F272" s="305">
        <v>6</v>
      </c>
      <c r="G272" s="316">
        <v>264</v>
      </c>
      <c r="I272" s="304" t="s">
        <v>143</v>
      </c>
      <c r="J272" s="304" t="s">
        <v>384</v>
      </c>
      <c r="K272" s="305">
        <v>933</v>
      </c>
      <c r="L272" s="296" t="s">
        <v>483</v>
      </c>
      <c r="M272" s="291">
        <v>6189320000</v>
      </c>
      <c r="N272" s="305">
        <v>4</v>
      </c>
      <c r="O272" s="320">
        <v>342</v>
      </c>
    </row>
    <row r="273" spans="1:15" ht="12">
      <c r="A273" s="304" t="s">
        <v>3</v>
      </c>
      <c r="B273" s="304" t="s">
        <v>360</v>
      </c>
      <c r="C273" s="305">
        <v>684</v>
      </c>
      <c r="D273" s="296" t="s">
        <v>54</v>
      </c>
      <c r="E273" s="291">
        <v>13793565546</v>
      </c>
      <c r="F273" s="305">
        <v>6</v>
      </c>
      <c r="G273" s="316">
        <v>265</v>
      </c>
      <c r="I273" s="304" t="s">
        <v>143</v>
      </c>
      <c r="J273" s="304" t="s">
        <v>384</v>
      </c>
      <c r="K273" s="305">
        <v>931</v>
      </c>
      <c r="L273" s="296" t="s">
        <v>144</v>
      </c>
      <c r="M273" s="291">
        <v>17393585000</v>
      </c>
      <c r="N273" s="305">
        <v>3</v>
      </c>
      <c r="O273" s="318">
        <v>347</v>
      </c>
    </row>
    <row r="274" spans="1:15" ht="36">
      <c r="A274" s="304" t="s">
        <v>215</v>
      </c>
      <c r="B274" s="304" t="s">
        <v>359</v>
      </c>
      <c r="C274" s="305">
        <v>788</v>
      </c>
      <c r="D274" s="296" t="s">
        <v>272</v>
      </c>
      <c r="E274" s="291">
        <v>7254396000</v>
      </c>
      <c r="F274" s="305">
        <v>6</v>
      </c>
      <c r="G274" s="316">
        <v>266</v>
      </c>
      <c r="I274" s="304" t="s">
        <v>143</v>
      </c>
      <c r="J274" s="304" t="s">
        <v>384</v>
      </c>
      <c r="K274" s="305">
        <v>932</v>
      </c>
      <c r="L274" s="296" t="s">
        <v>145</v>
      </c>
      <c r="M274" s="291">
        <v>13149055000</v>
      </c>
      <c r="N274" s="305">
        <v>3</v>
      </c>
      <c r="O274" s="319">
        <v>351</v>
      </c>
    </row>
    <row r="275" spans="1:15" ht="36">
      <c r="A275" s="304" t="s">
        <v>479</v>
      </c>
      <c r="B275" s="304" t="s">
        <v>379</v>
      </c>
      <c r="C275" s="305">
        <v>824</v>
      </c>
      <c r="D275" s="296" t="s">
        <v>307</v>
      </c>
      <c r="E275" s="291">
        <v>5546000000</v>
      </c>
      <c r="F275" s="305">
        <v>6</v>
      </c>
      <c r="G275" s="316">
        <v>267</v>
      </c>
      <c r="I275" s="304" t="s">
        <v>143</v>
      </c>
      <c r="J275" s="304" t="s">
        <v>384</v>
      </c>
      <c r="K275" s="305">
        <v>966</v>
      </c>
      <c r="L275" s="296" t="s">
        <v>170</v>
      </c>
      <c r="M275" s="291">
        <v>7092250000</v>
      </c>
      <c r="N275" s="305">
        <v>3</v>
      </c>
      <c r="O275" s="320">
        <v>359</v>
      </c>
    </row>
    <row r="276" spans="1:15" ht="24">
      <c r="A276" s="304" t="s">
        <v>479</v>
      </c>
      <c r="B276" s="304" t="s">
        <v>379</v>
      </c>
      <c r="C276" s="305">
        <v>825</v>
      </c>
      <c r="D276" s="296" t="s">
        <v>308</v>
      </c>
      <c r="E276" s="291">
        <v>4035000000</v>
      </c>
      <c r="F276" s="305">
        <v>6</v>
      </c>
      <c r="G276" s="316">
        <v>268</v>
      </c>
      <c r="I276" s="304" t="s">
        <v>143</v>
      </c>
      <c r="J276" s="304" t="s">
        <v>384</v>
      </c>
      <c r="K276" s="305">
        <v>935</v>
      </c>
      <c r="L276" s="296" t="s">
        <v>147</v>
      </c>
      <c r="M276" s="291">
        <v>330000000</v>
      </c>
      <c r="N276" s="305">
        <v>1</v>
      </c>
      <c r="O276" s="318">
        <v>362</v>
      </c>
    </row>
    <row r="277" spans="1:15" ht="24">
      <c r="A277" s="304" t="s">
        <v>457</v>
      </c>
      <c r="B277" s="304" t="s">
        <v>367</v>
      </c>
      <c r="C277" s="305">
        <v>826</v>
      </c>
      <c r="D277" s="296" t="s">
        <v>309</v>
      </c>
      <c r="E277" s="291">
        <v>17145098366</v>
      </c>
      <c r="F277" s="305">
        <v>6</v>
      </c>
      <c r="G277" s="316">
        <v>269</v>
      </c>
      <c r="I277" s="304" t="s">
        <v>487</v>
      </c>
      <c r="J277" s="304" t="s">
        <v>356</v>
      </c>
      <c r="K277" s="305">
        <v>339</v>
      </c>
      <c r="L277" s="321" t="s">
        <v>488</v>
      </c>
      <c r="M277" s="291">
        <v>573958748586</v>
      </c>
      <c r="N277" s="305">
        <v>21</v>
      </c>
      <c r="O277" s="318">
        <v>7</v>
      </c>
    </row>
    <row r="278" spans="1:15" ht="24">
      <c r="A278" s="304" t="s">
        <v>29</v>
      </c>
      <c r="B278" s="304" t="s">
        <v>362</v>
      </c>
      <c r="C278" s="305">
        <v>912</v>
      </c>
      <c r="D278" s="296" t="s">
        <v>135</v>
      </c>
      <c r="E278" s="291">
        <v>511000000</v>
      </c>
      <c r="F278" s="305">
        <v>6</v>
      </c>
      <c r="G278" s="316">
        <v>270</v>
      </c>
      <c r="I278" s="304" t="s">
        <v>487</v>
      </c>
      <c r="J278" s="304" t="s">
        <v>356</v>
      </c>
      <c r="K278" s="305">
        <v>7254</v>
      </c>
      <c r="L278" s="315" t="s">
        <v>190</v>
      </c>
      <c r="M278" s="293">
        <v>393892378475</v>
      </c>
      <c r="N278" s="305">
        <v>20</v>
      </c>
      <c r="O278" s="320">
        <v>10</v>
      </c>
    </row>
    <row r="279" spans="1:15" ht="24">
      <c r="A279" s="304" t="s">
        <v>473</v>
      </c>
      <c r="B279" s="304" t="s">
        <v>349</v>
      </c>
      <c r="C279" s="305">
        <v>954</v>
      </c>
      <c r="D279" s="296" t="s">
        <v>161</v>
      </c>
      <c r="E279" s="291">
        <v>23731000000</v>
      </c>
      <c r="F279" s="305">
        <v>6</v>
      </c>
      <c r="G279" s="316">
        <v>271</v>
      </c>
      <c r="I279" s="304" t="s">
        <v>487</v>
      </c>
      <c r="J279" s="304" t="s">
        <v>356</v>
      </c>
      <c r="K279" s="305">
        <v>7132</v>
      </c>
      <c r="L279" s="296" t="s">
        <v>183</v>
      </c>
      <c r="M279" s="291">
        <v>48827718076</v>
      </c>
      <c r="N279" s="305">
        <v>13</v>
      </c>
      <c r="O279" s="317">
        <v>79</v>
      </c>
    </row>
    <row r="280" spans="1:15" ht="24">
      <c r="A280" s="304" t="s">
        <v>473</v>
      </c>
      <c r="B280" s="304" t="s">
        <v>349</v>
      </c>
      <c r="C280" s="305">
        <v>955</v>
      </c>
      <c r="D280" s="296" t="s">
        <v>162</v>
      </c>
      <c r="E280" s="291">
        <v>2802000000</v>
      </c>
      <c r="F280" s="305">
        <v>6</v>
      </c>
      <c r="G280" s="316">
        <v>272</v>
      </c>
      <c r="I280" s="304" t="s">
        <v>487</v>
      </c>
      <c r="J280" s="304" t="s">
        <v>356</v>
      </c>
      <c r="K280" s="305">
        <v>585</v>
      </c>
      <c r="L280" s="296" t="s">
        <v>44</v>
      </c>
      <c r="M280" s="291">
        <v>13114571000</v>
      </c>
      <c r="N280" s="305">
        <v>12</v>
      </c>
      <c r="O280" s="317">
        <v>100</v>
      </c>
    </row>
    <row r="281" spans="1:15" ht="24">
      <c r="A281" s="304" t="s">
        <v>450</v>
      </c>
      <c r="B281" s="304" t="s">
        <v>343</v>
      </c>
      <c r="C281" s="305">
        <v>7225</v>
      </c>
      <c r="D281" s="296" t="s">
        <v>437</v>
      </c>
      <c r="E281" s="291">
        <v>12800068044</v>
      </c>
      <c r="F281" s="305">
        <v>6</v>
      </c>
      <c r="G281" s="316">
        <v>273</v>
      </c>
      <c r="I281" s="304" t="s">
        <v>487</v>
      </c>
      <c r="J281" s="304" t="s">
        <v>356</v>
      </c>
      <c r="K281" s="305">
        <v>6094</v>
      </c>
      <c r="L281" s="296" t="s">
        <v>437</v>
      </c>
      <c r="M281" s="291">
        <v>153086188927</v>
      </c>
      <c r="N281" s="305">
        <v>12</v>
      </c>
      <c r="O281" s="317">
        <v>102</v>
      </c>
    </row>
    <row r="282" spans="1:15" ht="24">
      <c r="A282" s="304" t="s">
        <v>477</v>
      </c>
      <c r="B282" s="304" t="s">
        <v>368</v>
      </c>
      <c r="C282" s="305">
        <v>7377</v>
      </c>
      <c r="D282" s="296" t="s">
        <v>194</v>
      </c>
      <c r="E282" s="291">
        <v>8268754902</v>
      </c>
      <c r="F282" s="305">
        <v>6</v>
      </c>
      <c r="G282" s="316">
        <v>274</v>
      </c>
      <c r="I282" s="304" t="s">
        <v>487</v>
      </c>
      <c r="J282" s="304" t="s">
        <v>356</v>
      </c>
      <c r="K282" s="305">
        <v>348</v>
      </c>
      <c r="L282" s="296" t="s">
        <v>489</v>
      </c>
      <c r="M282" s="291">
        <v>20602996538</v>
      </c>
      <c r="N282" s="305">
        <v>12</v>
      </c>
      <c r="O282" s="320">
        <v>103</v>
      </c>
    </row>
    <row r="283" spans="1:15" ht="24">
      <c r="A283" s="304" t="s">
        <v>422</v>
      </c>
      <c r="B283" s="304" t="s">
        <v>341</v>
      </c>
      <c r="C283" s="305">
        <v>11</v>
      </c>
      <c r="D283" s="312" t="s">
        <v>428</v>
      </c>
      <c r="E283" s="293">
        <v>1735411800</v>
      </c>
      <c r="F283" s="305">
        <v>6</v>
      </c>
      <c r="G283" s="316">
        <v>275</v>
      </c>
      <c r="I283" s="304" t="s">
        <v>487</v>
      </c>
      <c r="J283" s="304" t="s">
        <v>356</v>
      </c>
      <c r="K283" s="305">
        <v>6219</v>
      </c>
      <c r="L283" s="296" t="s">
        <v>180</v>
      </c>
      <c r="M283" s="291">
        <v>97840805958</v>
      </c>
      <c r="N283" s="305">
        <v>10</v>
      </c>
      <c r="O283" s="319">
        <v>153</v>
      </c>
    </row>
    <row r="284" spans="1:15" ht="24">
      <c r="A284" s="304" t="s">
        <v>429</v>
      </c>
      <c r="B284" s="304" t="s">
        <v>365</v>
      </c>
      <c r="C284" s="305">
        <v>14</v>
      </c>
      <c r="D284" s="313" t="s">
        <v>430</v>
      </c>
      <c r="E284" s="294">
        <v>6735348542</v>
      </c>
      <c r="F284" s="305">
        <v>6</v>
      </c>
      <c r="G284" s="316">
        <v>276</v>
      </c>
      <c r="I284" s="304" t="s">
        <v>487</v>
      </c>
      <c r="J284" s="304" t="s">
        <v>356</v>
      </c>
      <c r="K284" s="305">
        <v>1165</v>
      </c>
      <c r="L284" s="296" t="s">
        <v>173</v>
      </c>
      <c r="M284" s="291">
        <v>24546750947</v>
      </c>
      <c r="N284" s="305">
        <v>9</v>
      </c>
      <c r="O284" s="320">
        <v>173</v>
      </c>
    </row>
    <row r="285" spans="1:15" ht="36">
      <c r="A285" s="304" t="s">
        <v>434</v>
      </c>
      <c r="B285" s="304" t="s">
        <v>354</v>
      </c>
      <c r="C285" s="305">
        <v>34</v>
      </c>
      <c r="D285" s="296" t="s">
        <v>437</v>
      </c>
      <c r="E285" s="291">
        <v>4619047877</v>
      </c>
      <c r="F285" s="305">
        <v>6</v>
      </c>
      <c r="G285" s="307">
        <v>277</v>
      </c>
      <c r="I285" s="304" t="s">
        <v>487</v>
      </c>
      <c r="J285" s="304" t="s">
        <v>356</v>
      </c>
      <c r="K285" s="305">
        <v>7253</v>
      </c>
      <c r="L285" s="296" t="s">
        <v>189</v>
      </c>
      <c r="M285" s="291">
        <v>34800371678</v>
      </c>
      <c r="N285" s="305">
        <v>7</v>
      </c>
      <c r="O285" s="309">
        <v>253</v>
      </c>
    </row>
    <row r="286" spans="1:15" ht="36">
      <c r="A286" s="304" t="s">
        <v>459</v>
      </c>
      <c r="B286" s="304" t="s">
        <v>386</v>
      </c>
      <c r="C286" s="305">
        <v>143</v>
      </c>
      <c r="D286" s="296" t="s">
        <v>460</v>
      </c>
      <c r="E286" s="291">
        <v>6850039128</v>
      </c>
      <c r="F286" s="305">
        <v>6</v>
      </c>
      <c r="G286" s="307">
        <v>278</v>
      </c>
      <c r="I286" s="304" t="s">
        <v>487</v>
      </c>
      <c r="J286" s="304" t="s">
        <v>356</v>
      </c>
      <c r="K286" s="305">
        <v>967</v>
      </c>
      <c r="L286" s="296" t="s">
        <v>171</v>
      </c>
      <c r="M286" s="291">
        <v>39573981000</v>
      </c>
      <c r="N286" s="305">
        <v>6</v>
      </c>
      <c r="O286" s="306">
        <v>311</v>
      </c>
    </row>
    <row r="287" spans="1:15" ht="24">
      <c r="A287" s="304" t="s">
        <v>463</v>
      </c>
      <c r="B287" s="304" t="s">
        <v>371</v>
      </c>
      <c r="C287" s="305">
        <v>188</v>
      </c>
      <c r="D287" s="296" t="s">
        <v>464</v>
      </c>
      <c r="E287" s="291">
        <v>24365906798</v>
      </c>
      <c r="F287" s="305">
        <v>6</v>
      </c>
      <c r="G287" s="307">
        <v>279</v>
      </c>
      <c r="I287" s="304" t="s">
        <v>487</v>
      </c>
      <c r="J287" s="304" t="s">
        <v>356</v>
      </c>
      <c r="K287" s="305">
        <v>965</v>
      </c>
      <c r="L287" s="296" t="s">
        <v>169</v>
      </c>
      <c r="M287" s="291">
        <v>2294842000</v>
      </c>
      <c r="N287" s="305">
        <v>5</v>
      </c>
      <c r="O287" s="309">
        <v>326</v>
      </c>
    </row>
    <row r="288" spans="1:15" ht="36">
      <c r="A288" s="304" t="s">
        <v>469</v>
      </c>
      <c r="B288" s="304" t="s">
        <v>374</v>
      </c>
      <c r="C288" s="305">
        <v>209</v>
      </c>
      <c r="D288" s="296" t="s">
        <v>470</v>
      </c>
      <c r="E288" s="291">
        <v>7437349584</v>
      </c>
      <c r="F288" s="305">
        <v>6</v>
      </c>
      <c r="G288" s="307">
        <v>280</v>
      </c>
      <c r="I288" s="304" t="s">
        <v>481</v>
      </c>
      <c r="J288" s="304" t="s">
        <v>385</v>
      </c>
      <c r="K288" s="305">
        <v>803</v>
      </c>
      <c r="L288" s="296" t="s">
        <v>287</v>
      </c>
      <c r="M288" s="291">
        <v>13200727246</v>
      </c>
      <c r="N288" s="305">
        <v>12</v>
      </c>
      <c r="O288" s="307">
        <v>83</v>
      </c>
    </row>
    <row r="289" spans="1:15" ht="24">
      <c r="A289" s="304" t="s">
        <v>459</v>
      </c>
      <c r="B289" s="304" t="s">
        <v>386</v>
      </c>
      <c r="C289" s="305">
        <v>353</v>
      </c>
      <c r="D289" s="296" t="s">
        <v>490</v>
      </c>
      <c r="E289" s="291">
        <v>7593034888</v>
      </c>
      <c r="F289" s="305">
        <v>6</v>
      </c>
      <c r="G289" s="307">
        <v>281</v>
      </c>
      <c r="I289" s="304" t="s">
        <v>481</v>
      </c>
      <c r="J289" s="304" t="s">
        <v>385</v>
      </c>
      <c r="K289" s="305">
        <v>535</v>
      </c>
      <c r="L289" s="296" t="s">
        <v>37</v>
      </c>
      <c r="M289" s="291">
        <v>16590463861</v>
      </c>
      <c r="N289" s="305">
        <v>12</v>
      </c>
      <c r="O289" s="306">
        <v>98</v>
      </c>
    </row>
    <row r="290" spans="1:15" ht="36">
      <c r="A290" s="304" t="s">
        <v>463</v>
      </c>
      <c r="B290" s="304" t="s">
        <v>371</v>
      </c>
      <c r="C290" s="305">
        <v>388</v>
      </c>
      <c r="D290" s="296" t="s">
        <v>5</v>
      </c>
      <c r="E290" s="291">
        <v>301269020</v>
      </c>
      <c r="F290" s="305">
        <v>6</v>
      </c>
      <c r="G290" s="307">
        <v>282</v>
      </c>
      <c r="I290" s="304" t="s">
        <v>481</v>
      </c>
      <c r="J290" s="304" t="s">
        <v>385</v>
      </c>
      <c r="K290" s="305">
        <v>802</v>
      </c>
      <c r="L290" s="296" t="s">
        <v>286</v>
      </c>
      <c r="M290" s="296">
        <v>12847491677</v>
      </c>
      <c r="N290" s="305">
        <v>11</v>
      </c>
      <c r="O290" s="307">
        <v>111</v>
      </c>
    </row>
    <row r="291" spans="1:15" ht="12">
      <c r="A291" s="304" t="s">
        <v>18</v>
      </c>
      <c r="B291" s="304" t="s">
        <v>363</v>
      </c>
      <c r="C291" s="305">
        <v>429</v>
      </c>
      <c r="D291" s="296" t="s">
        <v>437</v>
      </c>
      <c r="E291" s="291">
        <v>15544799512</v>
      </c>
      <c r="F291" s="305">
        <v>6</v>
      </c>
      <c r="G291" s="307">
        <v>283</v>
      </c>
      <c r="I291" s="304" t="s">
        <v>481</v>
      </c>
      <c r="J291" s="304" t="s">
        <v>385</v>
      </c>
      <c r="K291" s="305">
        <v>311</v>
      </c>
      <c r="L291" s="296" t="s">
        <v>483</v>
      </c>
      <c r="M291" s="291">
        <v>18168150299</v>
      </c>
      <c r="N291" s="305">
        <v>11</v>
      </c>
      <c r="O291" s="306">
        <v>112</v>
      </c>
    </row>
    <row r="292" spans="1:15" ht="72">
      <c r="A292" s="304" t="s">
        <v>29</v>
      </c>
      <c r="B292" s="304" t="s">
        <v>362</v>
      </c>
      <c r="C292" s="305">
        <v>475</v>
      </c>
      <c r="D292" s="296" t="s">
        <v>437</v>
      </c>
      <c r="E292" s="291">
        <v>386699500</v>
      </c>
      <c r="F292" s="305">
        <v>6</v>
      </c>
      <c r="G292" s="307">
        <v>284</v>
      </c>
      <c r="I292" s="304" t="s">
        <v>481</v>
      </c>
      <c r="J292" s="304" t="s">
        <v>385</v>
      </c>
      <c r="K292" s="305">
        <v>797</v>
      </c>
      <c r="L292" s="296" t="s">
        <v>281</v>
      </c>
      <c r="M292" s="291">
        <v>1903600000</v>
      </c>
      <c r="N292" s="305">
        <v>9</v>
      </c>
      <c r="O292" s="309">
        <v>170</v>
      </c>
    </row>
    <row r="293" spans="1:15" ht="24">
      <c r="A293" s="304" t="s">
        <v>477</v>
      </c>
      <c r="B293" s="304" t="s">
        <v>368</v>
      </c>
      <c r="C293" s="305">
        <v>483</v>
      </c>
      <c r="D293" s="296" t="s">
        <v>31</v>
      </c>
      <c r="E293" s="291">
        <v>10085000000</v>
      </c>
      <c r="F293" s="305">
        <v>6</v>
      </c>
      <c r="G293" s="307">
        <v>285</v>
      </c>
      <c r="I293" s="304" t="s">
        <v>481</v>
      </c>
      <c r="J293" s="304" t="s">
        <v>385</v>
      </c>
      <c r="K293" s="305">
        <v>799</v>
      </c>
      <c r="L293" s="296" t="s">
        <v>283</v>
      </c>
      <c r="M293" s="291">
        <v>1036593852</v>
      </c>
      <c r="N293" s="305">
        <v>9</v>
      </c>
      <c r="O293" s="306">
        <v>182</v>
      </c>
    </row>
    <row r="294" spans="1:15" ht="24">
      <c r="A294" s="304" t="s">
        <v>471</v>
      </c>
      <c r="B294" s="304" t="s">
        <v>378</v>
      </c>
      <c r="C294" s="305">
        <v>581</v>
      </c>
      <c r="D294" s="296" t="s">
        <v>40</v>
      </c>
      <c r="E294" s="291">
        <v>12022474000</v>
      </c>
      <c r="F294" s="305">
        <v>6</v>
      </c>
      <c r="G294" s="307">
        <v>286</v>
      </c>
      <c r="I294" s="304" t="s">
        <v>481</v>
      </c>
      <c r="J294" s="304" t="s">
        <v>385</v>
      </c>
      <c r="K294" s="305">
        <v>805</v>
      </c>
      <c r="L294" s="296" t="s">
        <v>289</v>
      </c>
      <c r="M294" s="291">
        <v>249503072</v>
      </c>
      <c r="N294" s="305">
        <v>9</v>
      </c>
      <c r="O294" s="309">
        <v>186</v>
      </c>
    </row>
    <row r="295" spans="1:15" ht="24">
      <c r="A295" s="304" t="s">
        <v>13</v>
      </c>
      <c r="B295" s="304" t="s">
        <v>373</v>
      </c>
      <c r="C295" s="305">
        <v>611</v>
      </c>
      <c r="D295" s="296" t="s">
        <v>437</v>
      </c>
      <c r="E295" s="291">
        <v>14662328904</v>
      </c>
      <c r="F295" s="305">
        <v>6</v>
      </c>
      <c r="G295" s="307">
        <v>287</v>
      </c>
      <c r="I295" s="304" t="s">
        <v>481</v>
      </c>
      <c r="J295" s="304" t="s">
        <v>385</v>
      </c>
      <c r="K295" s="305">
        <v>796</v>
      </c>
      <c r="L295" s="296" t="s">
        <v>280</v>
      </c>
      <c r="M295" s="291">
        <v>601583005</v>
      </c>
      <c r="N295" s="305">
        <v>8</v>
      </c>
      <c r="O295" s="308">
        <v>213</v>
      </c>
    </row>
    <row r="296" spans="1:15" ht="48">
      <c r="A296" s="304" t="s">
        <v>477</v>
      </c>
      <c r="B296" s="304" t="s">
        <v>368</v>
      </c>
      <c r="C296" s="305">
        <v>655</v>
      </c>
      <c r="D296" s="296" t="s">
        <v>49</v>
      </c>
      <c r="E296" s="291">
        <v>3600000000</v>
      </c>
      <c r="F296" s="305">
        <v>6</v>
      </c>
      <c r="G296" s="307">
        <v>288</v>
      </c>
      <c r="I296" s="304" t="s">
        <v>481</v>
      </c>
      <c r="J296" s="304" t="s">
        <v>385</v>
      </c>
      <c r="K296" s="305">
        <v>717</v>
      </c>
      <c r="L296" s="296" t="s">
        <v>206</v>
      </c>
      <c r="M296" s="291">
        <v>3442853156</v>
      </c>
      <c r="N296" s="305">
        <v>7</v>
      </c>
      <c r="O296" s="307">
        <v>224</v>
      </c>
    </row>
    <row r="297" spans="1:15" ht="36">
      <c r="A297" s="304" t="s">
        <v>477</v>
      </c>
      <c r="B297" s="304" t="s">
        <v>368</v>
      </c>
      <c r="C297" s="305">
        <v>687</v>
      </c>
      <c r="D297" s="296" t="s">
        <v>56</v>
      </c>
      <c r="E297" s="291">
        <v>1677417552</v>
      </c>
      <c r="F297" s="305">
        <v>6</v>
      </c>
      <c r="G297" s="307">
        <v>289</v>
      </c>
      <c r="I297" s="304" t="s">
        <v>481</v>
      </c>
      <c r="J297" s="304" t="s">
        <v>385</v>
      </c>
      <c r="K297" s="305">
        <v>726</v>
      </c>
      <c r="L297" s="296" t="s">
        <v>213</v>
      </c>
      <c r="M297" s="291">
        <v>653083153</v>
      </c>
      <c r="N297" s="305">
        <v>7</v>
      </c>
      <c r="O297" s="308">
        <v>238</v>
      </c>
    </row>
    <row r="298" spans="1:15" ht="36">
      <c r="A298" s="304" t="s">
        <v>85</v>
      </c>
      <c r="B298" s="304" t="s">
        <v>347</v>
      </c>
      <c r="C298" s="305">
        <v>711</v>
      </c>
      <c r="D298" s="296" t="s">
        <v>86</v>
      </c>
      <c r="E298" s="291">
        <v>495669000</v>
      </c>
      <c r="F298" s="305">
        <v>6</v>
      </c>
      <c r="G298" s="307">
        <v>290</v>
      </c>
      <c r="I298" s="304" t="s">
        <v>481</v>
      </c>
      <c r="J298" s="304" t="s">
        <v>385</v>
      </c>
      <c r="K298" s="305">
        <v>798</v>
      </c>
      <c r="L298" s="296" t="s">
        <v>282</v>
      </c>
      <c r="M298" s="291">
        <v>749631276</v>
      </c>
      <c r="N298" s="305">
        <v>7</v>
      </c>
      <c r="O298" s="307">
        <v>241</v>
      </c>
    </row>
    <row r="299" spans="1:15" ht="24">
      <c r="A299" s="304" t="s">
        <v>87</v>
      </c>
      <c r="B299" s="304" t="s">
        <v>369</v>
      </c>
      <c r="C299" s="305">
        <v>712</v>
      </c>
      <c r="D299" s="296" t="s">
        <v>427</v>
      </c>
      <c r="E299" s="296">
        <v>4279366485</v>
      </c>
      <c r="F299" s="305">
        <v>6</v>
      </c>
      <c r="G299" s="307">
        <v>291</v>
      </c>
      <c r="I299" s="304" t="s">
        <v>481</v>
      </c>
      <c r="J299" s="304" t="s">
        <v>385</v>
      </c>
      <c r="K299" s="305">
        <v>304</v>
      </c>
      <c r="L299" s="296" t="s">
        <v>482</v>
      </c>
      <c r="M299" s="291">
        <v>3489500000</v>
      </c>
      <c r="N299" s="305">
        <v>6</v>
      </c>
      <c r="O299" s="308">
        <v>317</v>
      </c>
    </row>
    <row r="300" spans="1:15" ht="24">
      <c r="A300" s="304" t="s">
        <v>22</v>
      </c>
      <c r="B300" s="304" t="s">
        <v>370</v>
      </c>
      <c r="C300" s="305">
        <v>733</v>
      </c>
      <c r="D300" s="296" t="s">
        <v>220</v>
      </c>
      <c r="E300" s="291">
        <v>997035965</v>
      </c>
      <c r="F300" s="305">
        <v>6</v>
      </c>
      <c r="G300" s="307">
        <v>292</v>
      </c>
      <c r="I300" s="304" t="s">
        <v>481</v>
      </c>
      <c r="J300" s="304" t="s">
        <v>385</v>
      </c>
      <c r="K300" s="305">
        <v>377</v>
      </c>
      <c r="L300" s="296" t="s">
        <v>493</v>
      </c>
      <c r="M300" s="291">
        <v>1050000000</v>
      </c>
      <c r="N300" s="305">
        <v>4</v>
      </c>
      <c r="O300" s="307">
        <v>334</v>
      </c>
    </row>
    <row r="301" spans="1:15" ht="24">
      <c r="A301" s="304" t="s">
        <v>257</v>
      </c>
      <c r="B301" s="304" t="s">
        <v>366</v>
      </c>
      <c r="C301" s="305">
        <v>777</v>
      </c>
      <c r="D301" s="296" t="s">
        <v>263</v>
      </c>
      <c r="E301" s="291">
        <v>4000000</v>
      </c>
      <c r="F301" s="305">
        <v>6</v>
      </c>
      <c r="G301" s="307">
        <v>293</v>
      </c>
      <c r="I301" s="304" t="s">
        <v>97</v>
      </c>
      <c r="J301" s="304" t="s">
        <v>346</v>
      </c>
      <c r="K301" s="305">
        <v>874</v>
      </c>
      <c r="L301" s="296" t="s">
        <v>103</v>
      </c>
      <c r="M301" s="291">
        <v>4155499958903</v>
      </c>
      <c r="N301" s="305">
        <v>22</v>
      </c>
      <c r="O301" s="308">
        <v>3</v>
      </c>
    </row>
    <row r="302" spans="1:15" ht="24">
      <c r="A302" s="304" t="s">
        <v>257</v>
      </c>
      <c r="B302" s="304" t="s">
        <v>366</v>
      </c>
      <c r="C302" s="305">
        <v>784</v>
      </c>
      <c r="D302" s="296" t="s">
        <v>268</v>
      </c>
      <c r="E302" s="291">
        <v>4512100000</v>
      </c>
      <c r="F302" s="305">
        <v>6</v>
      </c>
      <c r="G302" s="307">
        <v>294</v>
      </c>
      <c r="I302" s="304" t="s">
        <v>97</v>
      </c>
      <c r="J302" s="304" t="s">
        <v>346</v>
      </c>
      <c r="K302" s="305">
        <v>880</v>
      </c>
      <c r="L302" s="296" t="s">
        <v>109</v>
      </c>
      <c r="M302" s="291">
        <v>331470040733</v>
      </c>
      <c r="N302" s="305">
        <v>19</v>
      </c>
      <c r="O302" s="306">
        <v>13</v>
      </c>
    </row>
    <row r="303" spans="1:15" ht="24">
      <c r="A303" s="304" t="s">
        <v>80</v>
      </c>
      <c r="B303" s="304" t="s">
        <v>361</v>
      </c>
      <c r="C303" s="305">
        <v>862</v>
      </c>
      <c r="D303" s="296" t="s">
        <v>332</v>
      </c>
      <c r="E303" s="291">
        <v>500000000</v>
      </c>
      <c r="F303" s="305">
        <v>6</v>
      </c>
      <c r="G303" s="307">
        <v>295</v>
      </c>
      <c r="I303" s="304" t="s">
        <v>97</v>
      </c>
      <c r="J303" s="304" t="s">
        <v>346</v>
      </c>
      <c r="K303" s="305">
        <v>875</v>
      </c>
      <c r="L303" s="296" t="s">
        <v>104</v>
      </c>
      <c r="M303" s="291">
        <v>1315860409098</v>
      </c>
      <c r="N303" s="305">
        <v>17</v>
      </c>
      <c r="O303" s="307">
        <v>19</v>
      </c>
    </row>
    <row r="304" spans="1:15" ht="24">
      <c r="A304" s="304" t="s">
        <v>463</v>
      </c>
      <c r="B304" s="304" t="s">
        <v>371</v>
      </c>
      <c r="C304" s="305">
        <v>4150</v>
      </c>
      <c r="D304" s="296" t="s">
        <v>177</v>
      </c>
      <c r="E304" s="291">
        <v>23220750000</v>
      </c>
      <c r="F304" s="305">
        <v>6</v>
      </c>
      <c r="G304" s="307">
        <v>296</v>
      </c>
      <c r="I304" s="304" t="s">
        <v>97</v>
      </c>
      <c r="J304" s="304" t="s">
        <v>346</v>
      </c>
      <c r="K304" s="305">
        <v>876</v>
      </c>
      <c r="L304" s="296" t="s">
        <v>105</v>
      </c>
      <c r="M304" s="291">
        <v>487721036185</v>
      </c>
      <c r="N304" s="305">
        <v>17</v>
      </c>
      <c r="O304" s="309">
        <v>27</v>
      </c>
    </row>
    <row r="305" spans="1:15" ht="36">
      <c r="A305" s="304" t="s">
        <v>477</v>
      </c>
      <c r="B305" s="304" t="s">
        <v>368</v>
      </c>
      <c r="C305" s="305">
        <v>6036</v>
      </c>
      <c r="D305" s="296" t="s">
        <v>179</v>
      </c>
      <c r="E305" s="291">
        <v>8449868732</v>
      </c>
      <c r="F305" s="305">
        <v>6</v>
      </c>
      <c r="G305" s="307">
        <v>297</v>
      </c>
      <c r="I305" s="304" t="s">
        <v>97</v>
      </c>
      <c r="J305" s="304" t="s">
        <v>346</v>
      </c>
      <c r="K305" s="305">
        <v>869</v>
      </c>
      <c r="L305" s="296" t="s">
        <v>98</v>
      </c>
      <c r="M305" s="291">
        <v>1176636710661</v>
      </c>
      <c r="N305" s="305">
        <v>16</v>
      </c>
      <c r="O305" s="308">
        <v>32</v>
      </c>
    </row>
    <row r="306" spans="1:15" ht="24">
      <c r="A306" s="304" t="s">
        <v>215</v>
      </c>
      <c r="B306" s="304" t="s">
        <v>359</v>
      </c>
      <c r="C306" s="305">
        <v>7240</v>
      </c>
      <c r="D306" s="296" t="s">
        <v>186</v>
      </c>
      <c r="E306" s="291">
        <v>10969269037</v>
      </c>
      <c r="F306" s="305">
        <v>6</v>
      </c>
      <c r="G306" s="307">
        <v>298</v>
      </c>
      <c r="I306" s="304" t="s">
        <v>97</v>
      </c>
      <c r="J306" s="304" t="s">
        <v>346</v>
      </c>
      <c r="K306" s="305">
        <v>883</v>
      </c>
      <c r="L306" s="296" t="s">
        <v>112</v>
      </c>
      <c r="M306" s="291">
        <v>264032925700</v>
      </c>
      <c r="N306" s="305">
        <v>13</v>
      </c>
      <c r="O306" s="308">
        <v>65</v>
      </c>
    </row>
    <row r="307" spans="1:15" ht="24">
      <c r="A307" s="304" t="s">
        <v>477</v>
      </c>
      <c r="B307" s="304" t="s">
        <v>368</v>
      </c>
      <c r="C307" s="305">
        <v>7379</v>
      </c>
      <c r="D307" s="296" t="s">
        <v>195</v>
      </c>
      <c r="E307" s="291">
        <v>12859000000</v>
      </c>
      <c r="F307" s="305">
        <v>6</v>
      </c>
      <c r="G307" s="307">
        <v>299</v>
      </c>
      <c r="I307" s="304" t="s">
        <v>97</v>
      </c>
      <c r="J307" s="304" t="s">
        <v>346</v>
      </c>
      <c r="K307" s="305">
        <v>884</v>
      </c>
      <c r="L307" s="296" t="s">
        <v>113</v>
      </c>
      <c r="M307" s="291">
        <v>404785006500</v>
      </c>
      <c r="N307" s="305">
        <v>12</v>
      </c>
      <c r="O307" s="309">
        <v>88</v>
      </c>
    </row>
    <row r="308" spans="1:15" ht="24">
      <c r="A308" s="304" t="s">
        <v>461</v>
      </c>
      <c r="B308" s="304" t="s">
        <v>352</v>
      </c>
      <c r="C308" s="305">
        <v>168</v>
      </c>
      <c r="D308" s="312" t="s">
        <v>462</v>
      </c>
      <c r="E308" s="293">
        <v>0</v>
      </c>
      <c r="F308" s="305">
        <v>6</v>
      </c>
      <c r="G308" s="307">
        <v>300</v>
      </c>
      <c r="I308" s="304" t="s">
        <v>97</v>
      </c>
      <c r="J308" s="304" t="s">
        <v>346</v>
      </c>
      <c r="K308" s="305">
        <v>885</v>
      </c>
      <c r="L308" s="296" t="s">
        <v>114</v>
      </c>
      <c r="M308" s="291">
        <v>215818563821</v>
      </c>
      <c r="N308" s="305">
        <v>10</v>
      </c>
      <c r="O308" s="306">
        <v>132</v>
      </c>
    </row>
    <row r="309" spans="1:15" ht="24">
      <c r="A309" s="304" t="s">
        <v>471</v>
      </c>
      <c r="B309" s="304" t="s">
        <v>378</v>
      </c>
      <c r="C309" s="305">
        <v>226</v>
      </c>
      <c r="D309" s="296" t="s">
        <v>472</v>
      </c>
      <c r="E309" s="291">
        <v>4229314162</v>
      </c>
      <c r="F309" s="305">
        <v>6</v>
      </c>
      <c r="G309" s="307">
        <v>301</v>
      </c>
      <c r="I309" s="304" t="s">
        <v>97</v>
      </c>
      <c r="J309" s="304" t="s">
        <v>346</v>
      </c>
      <c r="K309" s="305">
        <v>872</v>
      </c>
      <c r="L309" s="296" t="s">
        <v>101</v>
      </c>
      <c r="M309" s="291">
        <v>4727325000</v>
      </c>
      <c r="N309" s="305">
        <v>10</v>
      </c>
      <c r="O309" s="309">
        <v>134</v>
      </c>
    </row>
    <row r="310" spans="1:15" ht="24">
      <c r="A310" s="304" t="s">
        <v>477</v>
      </c>
      <c r="B310" s="304" t="s">
        <v>368</v>
      </c>
      <c r="C310" s="305">
        <v>484</v>
      </c>
      <c r="D310" s="296" t="s">
        <v>32</v>
      </c>
      <c r="E310" s="291">
        <v>2417629000</v>
      </c>
      <c r="F310" s="305">
        <v>6</v>
      </c>
      <c r="G310" s="307">
        <v>302</v>
      </c>
      <c r="I310" s="304" t="s">
        <v>97</v>
      </c>
      <c r="J310" s="304" t="s">
        <v>346</v>
      </c>
      <c r="K310" s="305">
        <v>881</v>
      </c>
      <c r="L310" s="296" t="s">
        <v>110</v>
      </c>
      <c r="M310" s="291">
        <v>261441728881</v>
      </c>
      <c r="N310" s="305">
        <v>10</v>
      </c>
      <c r="O310" s="309">
        <v>135</v>
      </c>
    </row>
    <row r="311" spans="1:15" ht="24">
      <c r="A311" s="304" t="s">
        <v>18</v>
      </c>
      <c r="B311" s="304" t="s">
        <v>363</v>
      </c>
      <c r="C311" s="305">
        <v>690</v>
      </c>
      <c r="D311" s="296" t="s">
        <v>59</v>
      </c>
      <c r="E311" s="291">
        <v>12991646331</v>
      </c>
      <c r="F311" s="305">
        <v>6</v>
      </c>
      <c r="G311" s="307">
        <v>303</v>
      </c>
      <c r="I311" s="304" t="s">
        <v>97</v>
      </c>
      <c r="J311" s="304" t="s">
        <v>346</v>
      </c>
      <c r="K311" s="305">
        <v>878</v>
      </c>
      <c r="L311" s="313" t="s">
        <v>107</v>
      </c>
      <c r="M311" s="294">
        <v>201500000000</v>
      </c>
      <c r="N311" s="305">
        <v>10</v>
      </c>
      <c r="O311" s="308">
        <v>140</v>
      </c>
    </row>
    <row r="312" spans="1:15" ht="24">
      <c r="A312" s="304" t="s">
        <v>63</v>
      </c>
      <c r="B312" s="304" t="s">
        <v>382</v>
      </c>
      <c r="C312" s="305">
        <v>697</v>
      </c>
      <c r="D312" s="296" t="s">
        <v>69</v>
      </c>
      <c r="E312" s="291">
        <v>3984200000</v>
      </c>
      <c r="F312" s="305">
        <v>6</v>
      </c>
      <c r="G312" s="307">
        <v>304</v>
      </c>
      <c r="I312" s="304" t="s">
        <v>97</v>
      </c>
      <c r="J312" s="304" t="s">
        <v>346</v>
      </c>
      <c r="K312" s="305">
        <v>882</v>
      </c>
      <c r="L312" s="296" t="s">
        <v>111</v>
      </c>
      <c r="M312" s="291">
        <v>55112689646</v>
      </c>
      <c r="N312" s="305">
        <v>10</v>
      </c>
      <c r="O312" s="306">
        <v>141</v>
      </c>
    </row>
    <row r="313" spans="1:15" ht="24">
      <c r="A313" s="304" t="s">
        <v>61</v>
      </c>
      <c r="B313" s="304" t="s">
        <v>350</v>
      </c>
      <c r="C313" s="305">
        <v>744</v>
      </c>
      <c r="D313" s="296" t="s">
        <v>231</v>
      </c>
      <c r="E313" s="291">
        <v>1107698933</v>
      </c>
      <c r="F313" s="305">
        <v>6</v>
      </c>
      <c r="G313" s="307">
        <v>305</v>
      </c>
      <c r="I313" s="304" t="s">
        <v>97</v>
      </c>
      <c r="J313" s="304" t="s">
        <v>346</v>
      </c>
      <c r="K313" s="305">
        <v>887</v>
      </c>
      <c r="L313" s="296" t="s">
        <v>116</v>
      </c>
      <c r="M313" s="291">
        <v>20650000000</v>
      </c>
      <c r="N313" s="305">
        <v>8</v>
      </c>
      <c r="O313" s="308">
        <v>188</v>
      </c>
    </row>
    <row r="314" spans="1:15" ht="24">
      <c r="A314" s="304" t="s">
        <v>254</v>
      </c>
      <c r="B314" s="304" t="s">
        <v>344</v>
      </c>
      <c r="C314" s="305">
        <v>770</v>
      </c>
      <c r="D314" s="296" t="s">
        <v>255</v>
      </c>
      <c r="E314" s="291">
        <v>2920000000</v>
      </c>
      <c r="F314" s="305">
        <v>6</v>
      </c>
      <c r="G314" s="307">
        <v>306</v>
      </c>
      <c r="I314" s="304" t="s">
        <v>97</v>
      </c>
      <c r="J314" s="304" t="s">
        <v>346</v>
      </c>
      <c r="K314" s="305">
        <v>877</v>
      </c>
      <c r="L314" s="296" t="s">
        <v>106</v>
      </c>
      <c r="M314" s="291">
        <v>37416765321</v>
      </c>
      <c r="N314" s="305">
        <v>8</v>
      </c>
      <c r="O314" s="308">
        <v>205</v>
      </c>
    </row>
    <row r="315" spans="1:15" ht="36">
      <c r="A315" s="304" t="s">
        <v>215</v>
      </c>
      <c r="B315" s="304" t="s">
        <v>359</v>
      </c>
      <c r="C315" s="305">
        <v>785</v>
      </c>
      <c r="D315" s="296" t="s">
        <v>269</v>
      </c>
      <c r="E315" s="291">
        <v>15302530000</v>
      </c>
      <c r="F315" s="305">
        <v>6</v>
      </c>
      <c r="G315" s="307">
        <v>307</v>
      </c>
      <c r="I315" s="304" t="s">
        <v>97</v>
      </c>
      <c r="J315" s="304" t="s">
        <v>346</v>
      </c>
      <c r="K315" s="305">
        <v>879</v>
      </c>
      <c r="L315" s="296" t="s">
        <v>108</v>
      </c>
      <c r="M315" s="291">
        <v>559076000</v>
      </c>
      <c r="N315" s="305">
        <v>8</v>
      </c>
      <c r="O315" s="308">
        <v>206</v>
      </c>
    </row>
    <row r="316" spans="1:15" ht="24">
      <c r="A316" s="304" t="s">
        <v>469</v>
      </c>
      <c r="B316" s="304" t="s">
        <v>374</v>
      </c>
      <c r="C316" s="305">
        <v>786</v>
      </c>
      <c r="D316" s="296" t="s">
        <v>270</v>
      </c>
      <c r="E316" s="291">
        <v>4437085878</v>
      </c>
      <c r="F316" s="305">
        <v>6</v>
      </c>
      <c r="G316" s="307">
        <v>308</v>
      </c>
      <c r="I316" s="304" t="s">
        <v>97</v>
      </c>
      <c r="J316" s="304" t="s">
        <v>346</v>
      </c>
      <c r="K316" s="305">
        <v>886</v>
      </c>
      <c r="L316" s="296" t="s">
        <v>115</v>
      </c>
      <c r="M316" s="291">
        <v>28768324229</v>
      </c>
      <c r="N316" s="305">
        <v>8</v>
      </c>
      <c r="O316" s="307">
        <v>207</v>
      </c>
    </row>
    <row r="317" spans="1:15" ht="24">
      <c r="A317" s="304" t="s">
        <v>469</v>
      </c>
      <c r="B317" s="304" t="s">
        <v>374</v>
      </c>
      <c r="C317" s="305">
        <v>791</v>
      </c>
      <c r="D317" s="296" t="s">
        <v>275</v>
      </c>
      <c r="E317" s="291">
        <v>16463729470</v>
      </c>
      <c r="F317" s="305">
        <v>6</v>
      </c>
      <c r="G317" s="307">
        <v>309</v>
      </c>
      <c r="I317" s="304" t="s">
        <v>97</v>
      </c>
      <c r="J317" s="304" t="s">
        <v>346</v>
      </c>
      <c r="K317" s="305">
        <v>948</v>
      </c>
      <c r="L317" s="296" t="s">
        <v>101</v>
      </c>
      <c r="M317" s="291">
        <v>23000000000</v>
      </c>
      <c r="N317" s="305">
        <v>4</v>
      </c>
      <c r="O317" s="309">
        <v>343</v>
      </c>
    </row>
    <row r="318" spans="1:15" ht="24">
      <c r="A318" s="304" t="s">
        <v>80</v>
      </c>
      <c r="B318" s="304" t="s">
        <v>361</v>
      </c>
      <c r="C318" s="305">
        <v>841</v>
      </c>
      <c r="D318" s="296" t="s">
        <v>323</v>
      </c>
      <c r="E318" s="291">
        <v>20000000</v>
      </c>
      <c r="F318" s="305">
        <v>6</v>
      </c>
      <c r="G318" s="307">
        <v>310</v>
      </c>
      <c r="I318" s="304" t="s">
        <v>97</v>
      </c>
      <c r="J318" s="304" t="s">
        <v>346</v>
      </c>
      <c r="K318" s="305">
        <v>946</v>
      </c>
      <c r="L318" s="296" t="s">
        <v>155</v>
      </c>
      <c r="M318" s="291">
        <v>6000000000</v>
      </c>
      <c r="N318" s="305">
        <v>3</v>
      </c>
      <c r="O318" s="307">
        <v>354</v>
      </c>
    </row>
    <row r="319" spans="1:15" ht="36">
      <c r="A319" s="304" t="s">
        <v>487</v>
      </c>
      <c r="B319" s="304" t="s">
        <v>356</v>
      </c>
      <c r="C319" s="305">
        <v>967</v>
      </c>
      <c r="D319" s="296" t="s">
        <v>171</v>
      </c>
      <c r="E319" s="291">
        <v>39573981000</v>
      </c>
      <c r="F319" s="305">
        <v>6</v>
      </c>
      <c r="G319" s="307">
        <v>311</v>
      </c>
      <c r="I319" s="304" t="s">
        <v>15</v>
      </c>
      <c r="J319" s="304" t="s">
        <v>355</v>
      </c>
      <c r="K319" s="305">
        <v>488</v>
      </c>
      <c r="L319" s="296" t="s">
        <v>35</v>
      </c>
      <c r="M319" s="291">
        <v>1700035510459</v>
      </c>
      <c r="N319" s="305">
        <v>19</v>
      </c>
      <c r="O319" s="307">
        <v>12</v>
      </c>
    </row>
    <row r="320" spans="1:15" ht="24">
      <c r="A320" s="304" t="s">
        <v>479</v>
      </c>
      <c r="B320" s="304" t="s">
        <v>379</v>
      </c>
      <c r="C320" s="305">
        <v>601</v>
      </c>
      <c r="D320" s="296" t="s">
        <v>45</v>
      </c>
      <c r="E320" s="291">
        <v>0</v>
      </c>
      <c r="F320" s="305">
        <v>6</v>
      </c>
      <c r="G320" s="307">
        <v>312</v>
      </c>
      <c r="I320" s="304" t="s">
        <v>15</v>
      </c>
      <c r="J320" s="304" t="s">
        <v>355</v>
      </c>
      <c r="K320" s="305">
        <v>804</v>
      </c>
      <c r="L320" s="296" t="s">
        <v>288</v>
      </c>
      <c r="M320" s="291">
        <v>48594470676</v>
      </c>
      <c r="N320" s="305">
        <v>14</v>
      </c>
      <c r="O320" s="307">
        <v>54</v>
      </c>
    </row>
    <row r="321" spans="1:15" ht="24">
      <c r="A321" s="304" t="s">
        <v>479</v>
      </c>
      <c r="B321" s="304" t="s">
        <v>379</v>
      </c>
      <c r="C321" s="305">
        <v>831</v>
      </c>
      <c r="D321" s="296" t="s">
        <v>314</v>
      </c>
      <c r="E321" s="291">
        <v>16036697000</v>
      </c>
      <c r="F321" s="305">
        <v>6</v>
      </c>
      <c r="G321" s="307">
        <v>313</v>
      </c>
      <c r="I321" s="304" t="s">
        <v>15</v>
      </c>
      <c r="J321" s="304" t="s">
        <v>355</v>
      </c>
      <c r="K321" s="305">
        <v>435</v>
      </c>
      <c r="L321" s="296" t="s">
        <v>20</v>
      </c>
      <c r="M321" s="291">
        <v>211794550761</v>
      </c>
      <c r="N321" s="305">
        <v>9</v>
      </c>
      <c r="O321" s="306">
        <v>158</v>
      </c>
    </row>
    <row r="322" spans="1:15" ht="36">
      <c r="A322" s="304" t="s">
        <v>479</v>
      </c>
      <c r="B322" s="304" t="s">
        <v>379</v>
      </c>
      <c r="C322" s="305">
        <v>838</v>
      </c>
      <c r="D322" s="296" t="s">
        <v>321</v>
      </c>
      <c r="E322" s="291">
        <v>20901000000</v>
      </c>
      <c r="F322" s="305">
        <v>6</v>
      </c>
      <c r="G322" s="307">
        <v>314</v>
      </c>
      <c r="I322" s="304">
        <v>118</v>
      </c>
      <c r="J322" s="304" t="s">
        <v>355</v>
      </c>
      <c r="K322" s="305">
        <v>487</v>
      </c>
      <c r="L322" s="296" t="s">
        <v>34</v>
      </c>
      <c r="M322" s="291">
        <v>45886584187</v>
      </c>
      <c r="N322" s="305">
        <v>9</v>
      </c>
      <c r="O322" s="306">
        <v>159</v>
      </c>
    </row>
    <row r="323" spans="1:15" ht="24">
      <c r="A323" s="304" t="s">
        <v>469</v>
      </c>
      <c r="B323" s="304" t="s">
        <v>374</v>
      </c>
      <c r="C323" s="305">
        <v>926</v>
      </c>
      <c r="D323" s="296" t="s">
        <v>141</v>
      </c>
      <c r="E323" s="291">
        <v>13316290000</v>
      </c>
      <c r="F323" s="305">
        <v>6</v>
      </c>
      <c r="G323" s="307">
        <v>315</v>
      </c>
      <c r="I323" s="304" t="s">
        <v>15</v>
      </c>
      <c r="J323" s="304" t="s">
        <v>355</v>
      </c>
      <c r="K323" s="305">
        <v>806</v>
      </c>
      <c r="L323" s="296" t="s">
        <v>290</v>
      </c>
      <c r="M323" s="291">
        <v>4189346000</v>
      </c>
      <c r="N323" s="305">
        <v>9</v>
      </c>
      <c r="O323" s="309">
        <v>171</v>
      </c>
    </row>
    <row r="324" spans="1:15" ht="24">
      <c r="A324" s="304" t="s">
        <v>26</v>
      </c>
      <c r="B324" s="304" t="s">
        <v>380</v>
      </c>
      <c r="C324" s="305">
        <v>952</v>
      </c>
      <c r="D324" s="296" t="s">
        <v>159</v>
      </c>
      <c r="E324" s="291">
        <v>120000000</v>
      </c>
      <c r="F324" s="305">
        <v>6</v>
      </c>
      <c r="G324" s="307">
        <v>316</v>
      </c>
      <c r="I324" s="304" t="s">
        <v>15</v>
      </c>
      <c r="J324" s="304" t="s">
        <v>355</v>
      </c>
      <c r="K324" s="305">
        <v>807</v>
      </c>
      <c r="L324" s="296" t="s">
        <v>291</v>
      </c>
      <c r="M324" s="291">
        <v>1845756656</v>
      </c>
      <c r="N324" s="305">
        <v>9</v>
      </c>
      <c r="O324" s="309">
        <v>172</v>
      </c>
    </row>
    <row r="325" spans="1:15" ht="24">
      <c r="A325" s="304" t="s">
        <v>481</v>
      </c>
      <c r="B325" s="304" t="s">
        <v>385</v>
      </c>
      <c r="C325" s="305">
        <v>304</v>
      </c>
      <c r="D325" s="296" t="s">
        <v>482</v>
      </c>
      <c r="E325" s="291">
        <v>3489500000</v>
      </c>
      <c r="F325" s="305">
        <v>6</v>
      </c>
      <c r="G325" s="307">
        <v>317</v>
      </c>
      <c r="I325" s="304" t="s">
        <v>15</v>
      </c>
      <c r="J325" s="304" t="s">
        <v>355</v>
      </c>
      <c r="K325" s="305">
        <v>800</v>
      </c>
      <c r="L325" s="296" t="s">
        <v>284</v>
      </c>
      <c r="M325" s="291">
        <v>3022082227</v>
      </c>
      <c r="N325" s="305">
        <v>8</v>
      </c>
      <c r="O325" s="306">
        <v>210</v>
      </c>
    </row>
    <row r="326" spans="1:15" ht="24">
      <c r="A326" s="304" t="s">
        <v>3</v>
      </c>
      <c r="B326" s="304" t="s">
        <v>360</v>
      </c>
      <c r="C326" s="305">
        <v>383</v>
      </c>
      <c r="D326" s="296" t="s">
        <v>4</v>
      </c>
      <c r="E326" s="291">
        <v>97223726981</v>
      </c>
      <c r="F326" s="305">
        <v>5</v>
      </c>
      <c r="G326" s="307">
        <v>318</v>
      </c>
      <c r="I326" s="304" t="s">
        <v>15</v>
      </c>
      <c r="J326" s="304" t="s">
        <v>355</v>
      </c>
      <c r="K326" s="305">
        <v>417</v>
      </c>
      <c r="L326" s="296" t="s">
        <v>16</v>
      </c>
      <c r="M326" s="291">
        <v>29932379997</v>
      </c>
      <c r="N326" s="305">
        <v>7</v>
      </c>
      <c r="O326" s="308">
        <v>216</v>
      </c>
    </row>
    <row r="327" spans="1:15" ht="24">
      <c r="A327" s="304" t="s">
        <v>477</v>
      </c>
      <c r="B327" s="304" t="s">
        <v>368</v>
      </c>
      <c r="C327" s="305">
        <v>745</v>
      </c>
      <c r="D327" s="296" t="s">
        <v>232</v>
      </c>
      <c r="E327" s="291">
        <v>7902882448</v>
      </c>
      <c r="F327" s="305">
        <v>5</v>
      </c>
      <c r="G327" s="307">
        <v>319</v>
      </c>
      <c r="I327" s="304" t="s">
        <v>15</v>
      </c>
      <c r="J327" s="304" t="s">
        <v>355</v>
      </c>
      <c r="K327" s="305">
        <v>801</v>
      </c>
      <c r="L327" s="296" t="s">
        <v>285</v>
      </c>
      <c r="M327" s="291">
        <v>9308335772</v>
      </c>
      <c r="N327" s="305">
        <v>7</v>
      </c>
      <c r="O327" s="307">
        <v>217</v>
      </c>
    </row>
    <row r="328" spans="1:15" ht="48">
      <c r="A328" s="304" t="s">
        <v>479</v>
      </c>
      <c r="B328" s="304" t="s">
        <v>379</v>
      </c>
      <c r="C328" s="305">
        <v>832</v>
      </c>
      <c r="D328" s="296" t="s">
        <v>315</v>
      </c>
      <c r="E328" s="291">
        <v>8289900000</v>
      </c>
      <c r="F328" s="305">
        <v>5</v>
      </c>
      <c r="G328" s="307">
        <v>320</v>
      </c>
      <c r="I328" s="304" t="s">
        <v>15</v>
      </c>
      <c r="J328" s="304" t="s">
        <v>355</v>
      </c>
      <c r="K328" s="305">
        <v>418</v>
      </c>
      <c r="L328" s="296" t="s">
        <v>17</v>
      </c>
      <c r="M328" s="291">
        <v>23272476184</v>
      </c>
      <c r="N328" s="305">
        <v>7</v>
      </c>
      <c r="O328" s="306">
        <v>233</v>
      </c>
    </row>
    <row r="329" spans="1:15" ht="36">
      <c r="A329" s="304" t="s">
        <v>479</v>
      </c>
      <c r="B329" s="304" t="s">
        <v>379</v>
      </c>
      <c r="C329" s="305">
        <v>836</v>
      </c>
      <c r="D329" s="296" t="s">
        <v>319</v>
      </c>
      <c r="E329" s="291">
        <v>2461120000</v>
      </c>
      <c r="F329" s="305">
        <v>5</v>
      </c>
      <c r="G329" s="307">
        <v>321</v>
      </c>
      <c r="I329" s="304" t="s">
        <v>15</v>
      </c>
      <c r="J329" s="304" t="s">
        <v>355</v>
      </c>
      <c r="K329" s="305">
        <v>491</v>
      </c>
      <c r="L329" s="296" t="s">
        <v>35</v>
      </c>
      <c r="M329" s="291">
        <v>3704164350</v>
      </c>
      <c r="N329" s="305">
        <v>7</v>
      </c>
      <c r="O329" s="309">
        <v>235</v>
      </c>
    </row>
    <row r="330" spans="1:15" ht="36">
      <c r="A330" s="304" t="s">
        <v>479</v>
      </c>
      <c r="B330" s="304" t="s">
        <v>379</v>
      </c>
      <c r="C330" s="305">
        <v>837</v>
      </c>
      <c r="D330" s="296" t="s">
        <v>320</v>
      </c>
      <c r="E330" s="291">
        <v>7449800000</v>
      </c>
      <c r="F330" s="305">
        <v>5</v>
      </c>
      <c r="G330" s="307">
        <v>322</v>
      </c>
      <c r="I330" s="304" t="s">
        <v>15</v>
      </c>
      <c r="J330" s="304" t="s">
        <v>355</v>
      </c>
      <c r="K330" s="305">
        <v>808</v>
      </c>
      <c r="L330" s="296" t="s">
        <v>292</v>
      </c>
      <c r="M330" s="291">
        <v>15535292902</v>
      </c>
      <c r="N330" s="305">
        <v>7</v>
      </c>
      <c r="O330" s="306">
        <v>242</v>
      </c>
    </row>
    <row r="331" spans="1:15" ht="24">
      <c r="A331" s="304" t="s">
        <v>459</v>
      </c>
      <c r="B331" s="304" t="s">
        <v>386</v>
      </c>
      <c r="C331" s="305">
        <v>364</v>
      </c>
      <c r="D331" s="296" t="s">
        <v>492</v>
      </c>
      <c r="E331" s="291">
        <v>292000000</v>
      </c>
      <c r="F331" s="305">
        <v>5</v>
      </c>
      <c r="G331" s="307">
        <v>323</v>
      </c>
      <c r="I331" s="304" t="s">
        <v>15</v>
      </c>
      <c r="J331" s="304" t="s">
        <v>355</v>
      </c>
      <c r="K331" s="305">
        <v>953</v>
      </c>
      <c r="L331" s="296" t="s">
        <v>160</v>
      </c>
      <c r="M331" s="291">
        <v>1128203000</v>
      </c>
      <c r="N331" s="305">
        <v>1</v>
      </c>
      <c r="O331" s="307">
        <v>367</v>
      </c>
    </row>
    <row r="332" spans="1:15" ht="24">
      <c r="A332" s="304" t="s">
        <v>18</v>
      </c>
      <c r="B332" s="304" t="s">
        <v>363</v>
      </c>
      <c r="C332" s="305">
        <v>775</v>
      </c>
      <c r="D332" s="296" t="s">
        <v>261</v>
      </c>
      <c r="E332" s="291">
        <v>9941000000</v>
      </c>
      <c r="F332" s="305">
        <v>5</v>
      </c>
      <c r="G332" s="307">
        <v>324</v>
      </c>
      <c r="I332" s="304" t="s">
        <v>477</v>
      </c>
      <c r="J332" s="304" t="s">
        <v>368</v>
      </c>
      <c r="K332" s="305">
        <v>326</v>
      </c>
      <c r="L332" s="296" t="s">
        <v>484</v>
      </c>
      <c r="M332" s="291">
        <v>115055000000</v>
      </c>
      <c r="N332" s="305">
        <v>13</v>
      </c>
      <c r="O332" s="307">
        <v>68</v>
      </c>
    </row>
    <row r="333" spans="1:15" ht="36">
      <c r="A333" s="304" t="s">
        <v>479</v>
      </c>
      <c r="B333" s="304" t="s">
        <v>379</v>
      </c>
      <c r="C333" s="305">
        <v>833</v>
      </c>
      <c r="D333" s="296" t="s">
        <v>316</v>
      </c>
      <c r="E333" s="291">
        <v>4655431000</v>
      </c>
      <c r="F333" s="305">
        <v>5</v>
      </c>
      <c r="G333" s="307">
        <v>325</v>
      </c>
      <c r="I333" s="304" t="s">
        <v>477</v>
      </c>
      <c r="J333" s="304" t="s">
        <v>368</v>
      </c>
      <c r="K333" s="305">
        <v>7096</v>
      </c>
      <c r="L333" s="296" t="s">
        <v>182</v>
      </c>
      <c r="M333" s="291">
        <v>20627556000</v>
      </c>
      <c r="N333" s="305">
        <v>11</v>
      </c>
      <c r="O333" s="306">
        <v>122</v>
      </c>
    </row>
    <row r="334" spans="1:15" ht="24">
      <c r="A334" s="304" t="s">
        <v>487</v>
      </c>
      <c r="B334" s="304" t="s">
        <v>356</v>
      </c>
      <c r="C334" s="305">
        <v>965</v>
      </c>
      <c r="D334" s="296" t="s">
        <v>169</v>
      </c>
      <c r="E334" s="291">
        <v>2294842000</v>
      </c>
      <c r="F334" s="305">
        <v>5</v>
      </c>
      <c r="G334" s="307">
        <v>326</v>
      </c>
      <c r="I334" s="304" t="s">
        <v>477</v>
      </c>
      <c r="J334" s="304" t="s">
        <v>368</v>
      </c>
      <c r="K334" s="305">
        <v>1122</v>
      </c>
      <c r="L334" s="296" t="s">
        <v>172</v>
      </c>
      <c r="M334" s="291">
        <v>41996489000</v>
      </c>
      <c r="N334" s="305">
        <v>11</v>
      </c>
      <c r="O334" s="309">
        <v>127</v>
      </c>
    </row>
    <row r="335" spans="1:15" ht="36">
      <c r="A335" s="304" t="s">
        <v>257</v>
      </c>
      <c r="B335" s="304" t="s">
        <v>366</v>
      </c>
      <c r="C335" s="305">
        <v>944</v>
      </c>
      <c r="D335" s="296" t="s">
        <v>153</v>
      </c>
      <c r="E335" s="291">
        <v>340000000</v>
      </c>
      <c r="F335" s="305">
        <v>5</v>
      </c>
      <c r="G335" s="307">
        <v>327</v>
      </c>
      <c r="I335" s="304" t="s">
        <v>477</v>
      </c>
      <c r="J335" s="304" t="s">
        <v>368</v>
      </c>
      <c r="K335" s="305">
        <v>768</v>
      </c>
      <c r="L335" s="296" t="s">
        <v>253</v>
      </c>
      <c r="M335" s="291">
        <v>101026638000</v>
      </c>
      <c r="N335" s="305">
        <v>10</v>
      </c>
      <c r="O335" s="306">
        <v>138</v>
      </c>
    </row>
    <row r="336" spans="1:15" ht="36">
      <c r="A336" s="304" t="s">
        <v>485</v>
      </c>
      <c r="B336" s="304" t="s">
        <v>364</v>
      </c>
      <c r="C336" s="305">
        <v>446</v>
      </c>
      <c r="D336" s="296" t="s">
        <v>25</v>
      </c>
      <c r="E336" s="291">
        <v>3786945000</v>
      </c>
      <c r="F336" s="305">
        <v>4</v>
      </c>
      <c r="G336" s="307">
        <v>328</v>
      </c>
      <c r="I336" s="304" t="s">
        <v>477</v>
      </c>
      <c r="J336" s="304" t="s">
        <v>368</v>
      </c>
      <c r="K336" s="305">
        <v>766</v>
      </c>
      <c r="L336" s="296" t="s">
        <v>251</v>
      </c>
      <c r="M336" s="291">
        <v>84557824991</v>
      </c>
      <c r="N336" s="305">
        <v>9</v>
      </c>
      <c r="O336" s="308">
        <v>176</v>
      </c>
    </row>
    <row r="337" spans="1:15" ht="12">
      <c r="A337" s="304" t="s">
        <v>63</v>
      </c>
      <c r="B337" s="304" t="s">
        <v>382</v>
      </c>
      <c r="C337" s="305">
        <v>695</v>
      </c>
      <c r="D337" s="296" t="s">
        <v>67</v>
      </c>
      <c r="E337" s="291">
        <v>5766000000</v>
      </c>
      <c r="F337" s="305">
        <v>4</v>
      </c>
      <c r="G337" s="307">
        <v>329</v>
      </c>
      <c r="I337" s="304" t="s">
        <v>477</v>
      </c>
      <c r="J337" s="304" t="s">
        <v>368</v>
      </c>
      <c r="K337" s="305">
        <v>485</v>
      </c>
      <c r="L337" s="296" t="s">
        <v>33</v>
      </c>
      <c r="M337" s="291">
        <v>7107805150</v>
      </c>
      <c r="N337" s="305">
        <v>8</v>
      </c>
      <c r="O337" s="306">
        <v>198</v>
      </c>
    </row>
    <row r="338" spans="1:15" ht="36">
      <c r="A338" s="304" t="s">
        <v>479</v>
      </c>
      <c r="B338" s="304" t="s">
        <v>379</v>
      </c>
      <c r="C338" s="305">
        <v>827</v>
      </c>
      <c r="D338" s="296" t="s">
        <v>310</v>
      </c>
      <c r="E338" s="291">
        <v>2457000000</v>
      </c>
      <c r="F338" s="305">
        <v>4</v>
      </c>
      <c r="G338" s="307">
        <v>330</v>
      </c>
      <c r="I338" s="304" t="s">
        <v>477</v>
      </c>
      <c r="J338" s="304" t="s">
        <v>368</v>
      </c>
      <c r="K338" s="305">
        <v>272</v>
      </c>
      <c r="L338" s="296" t="s">
        <v>478</v>
      </c>
      <c r="M338" s="291">
        <v>3020133000</v>
      </c>
      <c r="N338" s="305">
        <v>8</v>
      </c>
      <c r="O338" s="307">
        <v>209</v>
      </c>
    </row>
    <row r="339" spans="1:15" ht="36">
      <c r="A339" s="304" t="s">
        <v>479</v>
      </c>
      <c r="B339" s="304" t="s">
        <v>379</v>
      </c>
      <c r="C339" s="305">
        <v>828</v>
      </c>
      <c r="D339" s="296" t="s">
        <v>311</v>
      </c>
      <c r="E339" s="291">
        <v>2832192000</v>
      </c>
      <c r="F339" s="305">
        <v>4</v>
      </c>
      <c r="G339" s="307">
        <v>331</v>
      </c>
      <c r="I339" s="304" t="s">
        <v>477</v>
      </c>
      <c r="J339" s="304" t="s">
        <v>368</v>
      </c>
      <c r="K339" s="305">
        <v>815</v>
      </c>
      <c r="L339" s="296" t="s">
        <v>298</v>
      </c>
      <c r="M339" s="291">
        <v>27171312000</v>
      </c>
      <c r="N339" s="305">
        <v>7</v>
      </c>
      <c r="O339" s="307">
        <v>220</v>
      </c>
    </row>
    <row r="340" spans="1:15" ht="24">
      <c r="A340" s="304" t="s">
        <v>61</v>
      </c>
      <c r="B340" s="304" t="s">
        <v>350</v>
      </c>
      <c r="C340" s="305">
        <v>939</v>
      </c>
      <c r="D340" s="296" t="s">
        <v>149</v>
      </c>
      <c r="E340" s="291">
        <v>160000000</v>
      </c>
      <c r="F340" s="305">
        <v>4</v>
      </c>
      <c r="G340" s="307">
        <v>332</v>
      </c>
      <c r="I340" s="304" t="s">
        <v>477</v>
      </c>
      <c r="J340" s="304" t="s">
        <v>368</v>
      </c>
      <c r="K340" s="305">
        <v>7377</v>
      </c>
      <c r="L340" s="296" t="s">
        <v>194</v>
      </c>
      <c r="M340" s="291">
        <v>8268754902</v>
      </c>
      <c r="N340" s="305">
        <v>6</v>
      </c>
      <c r="O340" s="309">
        <v>274</v>
      </c>
    </row>
    <row r="341" spans="1:15" ht="12">
      <c r="A341" s="304" t="s">
        <v>434</v>
      </c>
      <c r="B341" s="304" t="s">
        <v>354</v>
      </c>
      <c r="C341" s="305">
        <v>45</v>
      </c>
      <c r="D341" s="315" t="s">
        <v>438</v>
      </c>
      <c r="E341" s="295">
        <v>5694719166.49</v>
      </c>
      <c r="F341" s="305">
        <v>4</v>
      </c>
      <c r="G341" s="307">
        <v>333</v>
      </c>
      <c r="I341" s="304" t="s">
        <v>477</v>
      </c>
      <c r="J341" s="304" t="s">
        <v>368</v>
      </c>
      <c r="K341" s="305">
        <v>483</v>
      </c>
      <c r="L341" s="296" t="s">
        <v>31</v>
      </c>
      <c r="M341" s="291">
        <v>10085000000</v>
      </c>
      <c r="N341" s="305">
        <v>6</v>
      </c>
      <c r="O341" s="309">
        <v>285</v>
      </c>
    </row>
    <row r="342" spans="1:15" ht="24">
      <c r="A342" s="304" t="s">
        <v>481</v>
      </c>
      <c r="B342" s="304" t="s">
        <v>385</v>
      </c>
      <c r="C342" s="305">
        <v>377</v>
      </c>
      <c r="D342" s="296" t="s">
        <v>493</v>
      </c>
      <c r="E342" s="291">
        <v>1050000000</v>
      </c>
      <c r="F342" s="305">
        <v>4</v>
      </c>
      <c r="G342" s="307">
        <v>334</v>
      </c>
      <c r="I342" s="304" t="s">
        <v>477</v>
      </c>
      <c r="J342" s="304" t="s">
        <v>368</v>
      </c>
      <c r="K342" s="305">
        <v>655</v>
      </c>
      <c r="L342" s="296" t="s">
        <v>49</v>
      </c>
      <c r="M342" s="291">
        <v>3600000000</v>
      </c>
      <c r="N342" s="305">
        <v>6</v>
      </c>
      <c r="O342" s="308">
        <v>288</v>
      </c>
    </row>
    <row r="343" spans="1:15" ht="36">
      <c r="A343" s="304" t="s">
        <v>3</v>
      </c>
      <c r="B343" s="304" t="s">
        <v>360</v>
      </c>
      <c r="C343" s="305">
        <v>685</v>
      </c>
      <c r="D343" s="296" t="s">
        <v>54</v>
      </c>
      <c r="E343" s="291">
        <v>29319978342</v>
      </c>
      <c r="F343" s="305">
        <v>4</v>
      </c>
      <c r="G343" s="307">
        <v>335</v>
      </c>
      <c r="I343" s="304" t="s">
        <v>477</v>
      </c>
      <c r="J343" s="304" t="s">
        <v>368</v>
      </c>
      <c r="K343" s="305">
        <v>687</v>
      </c>
      <c r="L343" s="296" t="s">
        <v>56</v>
      </c>
      <c r="M343" s="291">
        <v>1677417552</v>
      </c>
      <c r="N343" s="305">
        <v>6</v>
      </c>
      <c r="O343" s="308">
        <v>289</v>
      </c>
    </row>
    <row r="344" spans="1:15" ht="36">
      <c r="A344" s="304" t="s">
        <v>479</v>
      </c>
      <c r="B344" s="304" t="s">
        <v>379</v>
      </c>
      <c r="C344" s="305">
        <v>829</v>
      </c>
      <c r="D344" s="296" t="s">
        <v>312</v>
      </c>
      <c r="E344" s="291">
        <v>3004000000</v>
      </c>
      <c r="F344" s="305">
        <v>4</v>
      </c>
      <c r="G344" s="307">
        <v>336</v>
      </c>
      <c r="I344" s="304" t="s">
        <v>477</v>
      </c>
      <c r="J344" s="304" t="s">
        <v>368</v>
      </c>
      <c r="K344" s="305">
        <v>6036</v>
      </c>
      <c r="L344" s="296" t="s">
        <v>179</v>
      </c>
      <c r="M344" s="291">
        <v>8449868732</v>
      </c>
      <c r="N344" s="305">
        <v>6</v>
      </c>
      <c r="O344" s="306">
        <v>297</v>
      </c>
    </row>
    <row r="345" spans="1:15" ht="24">
      <c r="A345" s="304" t="s">
        <v>479</v>
      </c>
      <c r="B345" s="304" t="s">
        <v>379</v>
      </c>
      <c r="C345" s="305">
        <v>839</v>
      </c>
      <c r="D345" s="296" t="s">
        <v>227</v>
      </c>
      <c r="E345" s="291">
        <v>7105064000</v>
      </c>
      <c r="F345" s="305">
        <v>4</v>
      </c>
      <c r="G345" s="307">
        <v>337</v>
      </c>
      <c r="I345" s="304" t="s">
        <v>477</v>
      </c>
      <c r="J345" s="304" t="s">
        <v>368</v>
      </c>
      <c r="K345" s="305">
        <v>7379</v>
      </c>
      <c r="L345" s="296" t="s">
        <v>195</v>
      </c>
      <c r="M345" s="291">
        <v>12859000000</v>
      </c>
      <c r="N345" s="305">
        <v>6</v>
      </c>
      <c r="O345" s="306">
        <v>299</v>
      </c>
    </row>
    <row r="346" spans="1:15" ht="24">
      <c r="A346" s="304" t="s">
        <v>479</v>
      </c>
      <c r="B346" s="304" t="s">
        <v>384</v>
      </c>
      <c r="C346" s="305">
        <v>868</v>
      </c>
      <c r="D346" s="296" t="s">
        <v>96</v>
      </c>
      <c r="E346" s="291">
        <v>980000000</v>
      </c>
      <c r="F346" s="305">
        <v>4</v>
      </c>
      <c r="G346" s="307">
        <v>338</v>
      </c>
      <c r="I346" s="304" t="s">
        <v>477</v>
      </c>
      <c r="J346" s="304" t="s">
        <v>368</v>
      </c>
      <c r="K346" s="305">
        <v>484</v>
      </c>
      <c r="L346" s="296" t="s">
        <v>32</v>
      </c>
      <c r="M346" s="291">
        <v>2417629000</v>
      </c>
      <c r="N346" s="305">
        <v>6</v>
      </c>
      <c r="O346" s="309">
        <v>302</v>
      </c>
    </row>
    <row r="347" spans="1:15" ht="24">
      <c r="A347" s="304" t="s">
        <v>457</v>
      </c>
      <c r="B347" s="304" t="s">
        <v>367</v>
      </c>
      <c r="C347" s="305">
        <v>956</v>
      </c>
      <c r="D347" s="296" t="s">
        <v>163</v>
      </c>
      <c r="E347" s="291">
        <v>5216900000</v>
      </c>
      <c r="F347" s="305">
        <v>4</v>
      </c>
      <c r="G347" s="307">
        <v>339</v>
      </c>
      <c r="I347" s="304" t="s">
        <v>477</v>
      </c>
      <c r="J347" s="304" t="s">
        <v>368</v>
      </c>
      <c r="K347" s="305">
        <v>745</v>
      </c>
      <c r="L347" s="296" t="s">
        <v>232</v>
      </c>
      <c r="M347" s="291">
        <v>7902882448</v>
      </c>
      <c r="N347" s="305">
        <v>5</v>
      </c>
      <c r="O347" s="308">
        <v>319</v>
      </c>
    </row>
    <row r="348" spans="1:15" ht="24">
      <c r="A348" s="304" t="s">
        <v>457</v>
      </c>
      <c r="B348" s="304" t="s">
        <v>367</v>
      </c>
      <c r="C348" s="305">
        <v>961</v>
      </c>
      <c r="D348" s="296" t="s">
        <v>167</v>
      </c>
      <c r="E348" s="291">
        <v>44850936000</v>
      </c>
      <c r="F348" s="305">
        <v>4</v>
      </c>
      <c r="G348" s="307">
        <v>340</v>
      </c>
      <c r="I348" s="304" t="s">
        <v>477</v>
      </c>
      <c r="J348" s="304" t="s">
        <v>368</v>
      </c>
      <c r="K348" s="305">
        <v>7219</v>
      </c>
      <c r="L348" s="296" t="s">
        <v>184</v>
      </c>
      <c r="M348" s="291">
        <v>4500000000</v>
      </c>
      <c r="N348" s="305">
        <v>3</v>
      </c>
      <c r="O348" s="308">
        <v>360</v>
      </c>
    </row>
    <row r="349" spans="1:15" ht="24">
      <c r="A349" s="304" t="s">
        <v>434</v>
      </c>
      <c r="B349" s="304" t="s">
        <v>354</v>
      </c>
      <c r="C349" s="305">
        <v>76</v>
      </c>
      <c r="D349" s="296" t="s">
        <v>456</v>
      </c>
      <c r="E349" s="291">
        <v>219000000</v>
      </c>
      <c r="F349" s="305">
        <v>4</v>
      </c>
      <c r="G349" s="307">
        <v>341</v>
      </c>
      <c r="I349" s="304" t="s">
        <v>11</v>
      </c>
      <c r="J349" s="304" t="s">
        <v>383</v>
      </c>
      <c r="K349" s="305">
        <v>412</v>
      </c>
      <c r="L349" s="296" t="s">
        <v>12</v>
      </c>
      <c r="M349" s="291">
        <v>120310081346</v>
      </c>
      <c r="N349" s="305">
        <v>13</v>
      </c>
      <c r="O349" s="306">
        <v>72</v>
      </c>
    </row>
    <row r="350" spans="1:15" ht="24">
      <c r="A350" s="304" t="s">
        <v>143</v>
      </c>
      <c r="B350" s="304" t="s">
        <v>384</v>
      </c>
      <c r="C350" s="305">
        <v>933</v>
      </c>
      <c r="D350" s="296" t="s">
        <v>483</v>
      </c>
      <c r="E350" s="291">
        <v>6189320000</v>
      </c>
      <c r="F350" s="305">
        <v>4</v>
      </c>
      <c r="G350" s="307">
        <v>342</v>
      </c>
      <c r="I350" s="304" t="s">
        <v>11</v>
      </c>
      <c r="J350" s="304" t="s">
        <v>383</v>
      </c>
      <c r="K350" s="305">
        <v>908</v>
      </c>
      <c r="L350" s="296" t="s">
        <v>132</v>
      </c>
      <c r="M350" s="291">
        <v>30630000000</v>
      </c>
      <c r="N350" s="305">
        <v>7</v>
      </c>
      <c r="O350" s="306">
        <v>243</v>
      </c>
    </row>
    <row r="351" spans="1:15" ht="24">
      <c r="A351" s="304" t="s">
        <v>97</v>
      </c>
      <c r="B351" s="304" t="s">
        <v>346</v>
      </c>
      <c r="C351" s="305">
        <v>948</v>
      </c>
      <c r="D351" s="296" t="s">
        <v>101</v>
      </c>
      <c r="E351" s="291">
        <v>23000000000</v>
      </c>
      <c r="F351" s="305">
        <v>4</v>
      </c>
      <c r="G351" s="307">
        <v>343</v>
      </c>
      <c r="I351" s="304" t="s">
        <v>459</v>
      </c>
      <c r="J351" s="304" t="s">
        <v>386</v>
      </c>
      <c r="K351" s="305">
        <v>358</v>
      </c>
      <c r="L351" s="296" t="s">
        <v>491</v>
      </c>
      <c r="M351" s="291">
        <v>29667800981</v>
      </c>
      <c r="N351" s="305">
        <v>12</v>
      </c>
      <c r="O351" s="308">
        <v>92</v>
      </c>
    </row>
    <row r="352" spans="1:15" ht="48">
      <c r="A352" s="304" t="s">
        <v>457</v>
      </c>
      <c r="B352" s="304" t="s">
        <v>367</v>
      </c>
      <c r="C352" s="305">
        <v>957</v>
      </c>
      <c r="D352" s="296" t="s">
        <v>164</v>
      </c>
      <c r="E352" s="291">
        <v>12308850000</v>
      </c>
      <c r="F352" s="305">
        <v>4</v>
      </c>
      <c r="G352" s="307">
        <v>344</v>
      </c>
      <c r="I352" s="304" t="s">
        <v>459</v>
      </c>
      <c r="J352" s="304" t="s">
        <v>386</v>
      </c>
      <c r="K352" s="305">
        <v>586</v>
      </c>
      <c r="L352" s="296" t="s">
        <v>44</v>
      </c>
      <c r="M352" s="291">
        <v>11679500000</v>
      </c>
      <c r="N352" s="305">
        <v>9</v>
      </c>
      <c r="O352" s="306">
        <v>163</v>
      </c>
    </row>
    <row r="353" spans="1:15" ht="36">
      <c r="A353" s="304" t="s">
        <v>479</v>
      </c>
      <c r="B353" s="304" t="s">
        <v>379</v>
      </c>
      <c r="C353" s="305">
        <v>840</v>
      </c>
      <c r="D353" s="296" t="s">
        <v>322</v>
      </c>
      <c r="E353" s="291">
        <v>3828100001</v>
      </c>
      <c r="F353" s="305">
        <v>3</v>
      </c>
      <c r="G353" s="307">
        <v>345</v>
      </c>
      <c r="I353" s="304" t="s">
        <v>459</v>
      </c>
      <c r="J353" s="304" t="s">
        <v>386</v>
      </c>
      <c r="K353" s="305">
        <v>143</v>
      </c>
      <c r="L353" s="296" t="s">
        <v>460</v>
      </c>
      <c r="M353" s="291">
        <v>6850039128</v>
      </c>
      <c r="N353" s="305">
        <v>6</v>
      </c>
      <c r="O353" s="307">
        <v>278</v>
      </c>
    </row>
    <row r="354" spans="1:15" ht="24">
      <c r="A354" s="304" t="s">
        <v>469</v>
      </c>
      <c r="B354" s="304" t="s">
        <v>374</v>
      </c>
      <c r="C354" s="305">
        <v>922</v>
      </c>
      <c r="D354" s="296" t="s">
        <v>331</v>
      </c>
      <c r="E354" s="291">
        <v>4603000000</v>
      </c>
      <c r="F354" s="305">
        <v>3</v>
      </c>
      <c r="G354" s="307">
        <v>346</v>
      </c>
      <c r="I354" s="304" t="s">
        <v>459</v>
      </c>
      <c r="J354" s="304" t="s">
        <v>386</v>
      </c>
      <c r="K354" s="305">
        <v>353</v>
      </c>
      <c r="L354" s="296" t="s">
        <v>490</v>
      </c>
      <c r="M354" s="291">
        <v>7593034888</v>
      </c>
      <c r="N354" s="305">
        <v>6</v>
      </c>
      <c r="O354" s="309">
        <v>281</v>
      </c>
    </row>
    <row r="355" spans="1:15" ht="24">
      <c r="A355" s="304" t="s">
        <v>143</v>
      </c>
      <c r="B355" s="304" t="s">
        <v>384</v>
      </c>
      <c r="C355" s="305">
        <v>931</v>
      </c>
      <c r="D355" s="296" t="s">
        <v>144</v>
      </c>
      <c r="E355" s="291">
        <v>17393585000</v>
      </c>
      <c r="F355" s="305">
        <v>3</v>
      </c>
      <c r="G355" s="307">
        <v>347</v>
      </c>
      <c r="I355" s="304" t="s">
        <v>459</v>
      </c>
      <c r="J355" s="304" t="s">
        <v>386</v>
      </c>
      <c r="K355" s="305">
        <v>364</v>
      </c>
      <c r="L355" s="296" t="s">
        <v>492</v>
      </c>
      <c r="M355" s="291">
        <v>292000000</v>
      </c>
      <c r="N355" s="305">
        <v>5</v>
      </c>
      <c r="O355" s="307">
        <v>323</v>
      </c>
    </row>
    <row r="356" spans="1:15" ht="24">
      <c r="A356" s="304" t="s">
        <v>479</v>
      </c>
      <c r="B356" s="304" t="s">
        <v>379</v>
      </c>
      <c r="C356" s="305">
        <v>834</v>
      </c>
      <c r="D356" s="296" t="s">
        <v>317</v>
      </c>
      <c r="E356" s="291">
        <v>1005000000</v>
      </c>
      <c r="F356" s="305">
        <v>3</v>
      </c>
      <c r="G356" s="307">
        <v>348</v>
      </c>
      <c r="I356" s="304" t="s">
        <v>7</v>
      </c>
      <c r="J356" s="304" t="s">
        <v>358</v>
      </c>
      <c r="K356" s="305">
        <v>408</v>
      </c>
      <c r="L356" s="313" t="s">
        <v>10</v>
      </c>
      <c r="M356" s="294">
        <v>720720554231</v>
      </c>
      <c r="N356" s="305">
        <v>21</v>
      </c>
      <c r="O356" s="306">
        <v>8</v>
      </c>
    </row>
    <row r="357" spans="1:15" ht="48">
      <c r="A357" s="304" t="s">
        <v>479</v>
      </c>
      <c r="B357" s="304" t="s">
        <v>379</v>
      </c>
      <c r="C357" s="305">
        <v>835</v>
      </c>
      <c r="D357" s="296" t="s">
        <v>318</v>
      </c>
      <c r="E357" s="291">
        <v>5091000000</v>
      </c>
      <c r="F357" s="305">
        <v>3</v>
      </c>
      <c r="G357" s="307">
        <v>349</v>
      </c>
      <c r="I357" s="304" t="s">
        <v>7</v>
      </c>
      <c r="J357" s="304" t="s">
        <v>358</v>
      </c>
      <c r="K357" s="305">
        <v>680</v>
      </c>
      <c r="L357" s="296" t="s">
        <v>51</v>
      </c>
      <c r="M357" s="291">
        <v>355194224000</v>
      </c>
      <c r="N357" s="305">
        <v>19</v>
      </c>
      <c r="O357" s="309">
        <v>15</v>
      </c>
    </row>
    <row r="358" spans="1:15" ht="24">
      <c r="A358" s="304" t="s">
        <v>333</v>
      </c>
      <c r="B358" s="304" t="s">
        <v>376</v>
      </c>
      <c r="C358" s="305">
        <v>866</v>
      </c>
      <c r="D358" s="296" t="s">
        <v>94</v>
      </c>
      <c r="E358" s="291">
        <v>13418388291</v>
      </c>
      <c r="F358" s="305">
        <v>3</v>
      </c>
      <c r="G358" s="307">
        <v>350</v>
      </c>
      <c r="I358" s="304" t="s">
        <v>7</v>
      </c>
      <c r="J358" s="304" t="s">
        <v>358</v>
      </c>
      <c r="K358" s="305">
        <v>398</v>
      </c>
      <c r="L358" s="296" t="s">
        <v>8</v>
      </c>
      <c r="M358" s="291">
        <v>7863077259</v>
      </c>
      <c r="N358" s="305">
        <v>7</v>
      </c>
      <c r="O358" s="306">
        <v>232</v>
      </c>
    </row>
    <row r="359" spans="1:15" ht="36">
      <c r="A359" s="304" t="s">
        <v>143</v>
      </c>
      <c r="B359" s="304" t="s">
        <v>384</v>
      </c>
      <c r="C359" s="305">
        <v>932</v>
      </c>
      <c r="D359" s="296" t="s">
        <v>145</v>
      </c>
      <c r="E359" s="291">
        <v>13149055000</v>
      </c>
      <c r="F359" s="305">
        <v>3</v>
      </c>
      <c r="G359" s="307">
        <v>351</v>
      </c>
      <c r="I359" s="304" t="s">
        <v>471</v>
      </c>
      <c r="J359" s="304" t="s">
        <v>378</v>
      </c>
      <c r="K359" s="305">
        <v>584</v>
      </c>
      <c r="L359" s="296" t="s">
        <v>43</v>
      </c>
      <c r="M359" s="291">
        <v>147532298970</v>
      </c>
      <c r="N359" s="305">
        <v>13</v>
      </c>
      <c r="O359" s="309">
        <v>73</v>
      </c>
    </row>
    <row r="360" spans="1:15" ht="24">
      <c r="A360" s="304" t="s">
        <v>210</v>
      </c>
      <c r="B360" s="304" t="s">
        <v>387</v>
      </c>
      <c r="C360" s="305">
        <v>938</v>
      </c>
      <c r="D360" s="296" t="s">
        <v>437</v>
      </c>
      <c r="E360" s="291">
        <v>618000000</v>
      </c>
      <c r="F360" s="305">
        <v>3</v>
      </c>
      <c r="G360" s="307">
        <v>352</v>
      </c>
      <c r="I360" s="304" t="s">
        <v>471</v>
      </c>
      <c r="J360" s="304" t="s">
        <v>378</v>
      </c>
      <c r="K360" s="305">
        <v>583</v>
      </c>
      <c r="L360" s="296" t="s">
        <v>42</v>
      </c>
      <c r="M360" s="291">
        <v>24952806953</v>
      </c>
      <c r="N360" s="305">
        <v>7</v>
      </c>
      <c r="O360" s="307">
        <v>219</v>
      </c>
    </row>
    <row r="361" spans="1:15" ht="36">
      <c r="A361" s="304" t="s">
        <v>467</v>
      </c>
      <c r="B361" s="304" t="s">
        <v>338</v>
      </c>
      <c r="C361" s="305">
        <v>943</v>
      </c>
      <c r="D361" s="296" t="s">
        <v>152</v>
      </c>
      <c r="E361" s="291">
        <v>454562912</v>
      </c>
      <c r="F361" s="305">
        <v>3</v>
      </c>
      <c r="G361" s="307">
        <v>353</v>
      </c>
      <c r="I361" s="304" t="s">
        <v>471</v>
      </c>
      <c r="J361" s="304" t="s">
        <v>378</v>
      </c>
      <c r="K361" s="305">
        <v>582</v>
      </c>
      <c r="L361" s="296" t="s">
        <v>41</v>
      </c>
      <c r="M361" s="291">
        <v>19776780040</v>
      </c>
      <c r="N361" s="305">
        <v>7</v>
      </c>
      <c r="O361" s="306">
        <v>248</v>
      </c>
    </row>
    <row r="362" spans="1:15" ht="24">
      <c r="A362" s="304" t="s">
        <v>97</v>
      </c>
      <c r="B362" s="304" t="s">
        <v>346</v>
      </c>
      <c r="C362" s="305">
        <v>946</v>
      </c>
      <c r="D362" s="296" t="s">
        <v>155</v>
      </c>
      <c r="E362" s="291">
        <v>6000000000</v>
      </c>
      <c r="F362" s="305">
        <v>3</v>
      </c>
      <c r="G362" s="307">
        <v>354</v>
      </c>
      <c r="I362" s="304" t="s">
        <v>471</v>
      </c>
      <c r="J362" s="304" t="s">
        <v>378</v>
      </c>
      <c r="K362" s="305">
        <v>581</v>
      </c>
      <c r="L362" s="296" t="s">
        <v>40</v>
      </c>
      <c r="M362" s="291">
        <v>12022474000</v>
      </c>
      <c r="N362" s="305">
        <v>6</v>
      </c>
      <c r="O362" s="308">
        <v>286</v>
      </c>
    </row>
    <row r="363" spans="1:15" ht="24">
      <c r="A363" s="304" t="s">
        <v>13</v>
      </c>
      <c r="B363" s="304" t="s">
        <v>373</v>
      </c>
      <c r="C363" s="305">
        <v>947</v>
      </c>
      <c r="D363" s="296" t="s">
        <v>156</v>
      </c>
      <c r="E363" s="291">
        <v>970796000</v>
      </c>
      <c r="F363" s="305">
        <v>3</v>
      </c>
      <c r="G363" s="307">
        <v>355</v>
      </c>
      <c r="I363" s="304" t="s">
        <v>471</v>
      </c>
      <c r="J363" s="304" t="s">
        <v>378</v>
      </c>
      <c r="K363" s="305">
        <v>226</v>
      </c>
      <c r="L363" s="296" t="s">
        <v>472</v>
      </c>
      <c r="M363" s="291">
        <v>4229314162</v>
      </c>
      <c r="N363" s="305">
        <v>6</v>
      </c>
      <c r="O363" s="309">
        <v>301</v>
      </c>
    </row>
    <row r="364" spans="1:15" ht="24">
      <c r="A364" s="304" t="s">
        <v>475</v>
      </c>
      <c r="B364" s="304" t="s">
        <v>340</v>
      </c>
      <c r="C364" s="305">
        <v>951</v>
      </c>
      <c r="D364" s="296" t="s">
        <v>158</v>
      </c>
      <c r="E364" s="291">
        <v>8000000000</v>
      </c>
      <c r="F364" s="305">
        <v>3</v>
      </c>
      <c r="G364" s="307">
        <v>356</v>
      </c>
      <c r="I364" s="304" t="s">
        <v>463</v>
      </c>
      <c r="J364" s="304" t="s">
        <v>371</v>
      </c>
      <c r="K364" s="305">
        <v>379</v>
      </c>
      <c r="L364" s="296" t="s">
        <v>1</v>
      </c>
      <c r="M364" s="291">
        <v>92130000000</v>
      </c>
      <c r="N364" s="305">
        <v>15</v>
      </c>
      <c r="O364" s="309">
        <v>48</v>
      </c>
    </row>
    <row r="365" spans="1:15" ht="24">
      <c r="A365" s="304" t="s">
        <v>29</v>
      </c>
      <c r="B365" s="304" t="s">
        <v>362</v>
      </c>
      <c r="C365" s="305">
        <v>958</v>
      </c>
      <c r="D365" s="296" t="s">
        <v>165</v>
      </c>
      <c r="E365" s="291">
        <v>102000000</v>
      </c>
      <c r="F365" s="305">
        <v>3</v>
      </c>
      <c r="G365" s="307">
        <v>357</v>
      </c>
      <c r="I365" s="304" t="s">
        <v>463</v>
      </c>
      <c r="J365" s="304" t="s">
        <v>371</v>
      </c>
      <c r="K365" s="305">
        <v>380</v>
      </c>
      <c r="L365" s="296" t="s">
        <v>2</v>
      </c>
      <c r="M365" s="291">
        <v>134263595760.00002</v>
      </c>
      <c r="N365" s="305">
        <v>12</v>
      </c>
      <c r="O365" s="307">
        <v>93</v>
      </c>
    </row>
    <row r="366" spans="1:15" ht="24">
      <c r="A366" s="304" t="s">
        <v>479</v>
      </c>
      <c r="B366" s="304" t="s">
        <v>379</v>
      </c>
      <c r="C366" s="305">
        <v>963</v>
      </c>
      <c r="D366" s="296" t="s">
        <v>168</v>
      </c>
      <c r="E366" s="291">
        <v>4950000000</v>
      </c>
      <c r="F366" s="305">
        <v>3</v>
      </c>
      <c r="G366" s="307">
        <v>358</v>
      </c>
      <c r="I366" s="304" t="s">
        <v>463</v>
      </c>
      <c r="J366" s="304" t="s">
        <v>371</v>
      </c>
      <c r="K366" s="305">
        <v>4149</v>
      </c>
      <c r="L366" s="296" t="s">
        <v>176</v>
      </c>
      <c r="M366" s="291">
        <v>48732448691</v>
      </c>
      <c r="N366" s="305">
        <v>10</v>
      </c>
      <c r="O366" s="308">
        <v>143</v>
      </c>
    </row>
    <row r="367" spans="1:15" ht="36">
      <c r="A367" s="304" t="s">
        <v>143</v>
      </c>
      <c r="B367" s="304" t="s">
        <v>384</v>
      </c>
      <c r="C367" s="305">
        <v>966</v>
      </c>
      <c r="D367" s="296" t="s">
        <v>170</v>
      </c>
      <c r="E367" s="291">
        <v>7092250000</v>
      </c>
      <c r="F367" s="305">
        <v>3</v>
      </c>
      <c r="G367" s="307">
        <v>359</v>
      </c>
      <c r="I367" s="304" t="s">
        <v>463</v>
      </c>
      <c r="J367" s="304" t="s">
        <v>371</v>
      </c>
      <c r="K367" s="305">
        <v>378</v>
      </c>
      <c r="L367" s="296" t="s">
        <v>0</v>
      </c>
      <c r="M367" s="291">
        <v>22765506161</v>
      </c>
      <c r="N367" s="305">
        <v>7</v>
      </c>
      <c r="O367" s="307">
        <v>231</v>
      </c>
    </row>
    <row r="368" spans="1:15" ht="24">
      <c r="A368" s="304" t="s">
        <v>477</v>
      </c>
      <c r="B368" s="304" t="s">
        <v>368</v>
      </c>
      <c r="C368" s="305">
        <v>7219</v>
      </c>
      <c r="D368" s="296" t="s">
        <v>184</v>
      </c>
      <c r="E368" s="291">
        <v>4500000000</v>
      </c>
      <c r="F368" s="305">
        <v>3</v>
      </c>
      <c r="G368" s="307">
        <v>360</v>
      </c>
      <c r="I368" s="304" t="s">
        <v>463</v>
      </c>
      <c r="J368" s="304" t="s">
        <v>371</v>
      </c>
      <c r="K368" s="305">
        <v>389</v>
      </c>
      <c r="L368" s="296" t="s">
        <v>6</v>
      </c>
      <c r="M368" s="291">
        <v>14001856782</v>
      </c>
      <c r="N368" s="305">
        <v>7</v>
      </c>
      <c r="O368" s="306">
        <v>247</v>
      </c>
    </row>
    <row r="369" spans="1:15" ht="24">
      <c r="A369" s="304" t="s">
        <v>3</v>
      </c>
      <c r="B369" s="304" t="s">
        <v>360</v>
      </c>
      <c r="C369" s="305">
        <v>937</v>
      </c>
      <c r="D369" s="296" t="s">
        <v>148</v>
      </c>
      <c r="E369" s="291">
        <v>75000000</v>
      </c>
      <c r="F369" s="305">
        <v>1</v>
      </c>
      <c r="G369" s="307">
        <v>361</v>
      </c>
      <c r="I369" s="304" t="s">
        <v>463</v>
      </c>
      <c r="J369" s="304" t="s">
        <v>371</v>
      </c>
      <c r="K369" s="305">
        <v>188</v>
      </c>
      <c r="L369" s="296" t="s">
        <v>464</v>
      </c>
      <c r="M369" s="291">
        <v>24365906798</v>
      </c>
      <c r="N369" s="305">
        <v>6</v>
      </c>
      <c r="O369" s="307">
        <v>279</v>
      </c>
    </row>
    <row r="370" spans="1:15" ht="24">
      <c r="A370" s="304" t="s">
        <v>143</v>
      </c>
      <c r="B370" s="304" t="s">
        <v>384</v>
      </c>
      <c r="C370" s="305">
        <v>935</v>
      </c>
      <c r="D370" s="296" t="s">
        <v>147</v>
      </c>
      <c r="E370" s="291">
        <v>330000000</v>
      </c>
      <c r="F370" s="305">
        <v>1</v>
      </c>
      <c r="G370" s="307">
        <v>362</v>
      </c>
      <c r="I370" s="304" t="s">
        <v>463</v>
      </c>
      <c r="J370" s="304" t="s">
        <v>371</v>
      </c>
      <c r="K370" s="305">
        <v>388</v>
      </c>
      <c r="L370" s="296" t="s">
        <v>5</v>
      </c>
      <c r="M370" s="291">
        <v>301269020</v>
      </c>
      <c r="N370" s="305">
        <v>6</v>
      </c>
      <c r="O370" s="309">
        <v>282</v>
      </c>
    </row>
    <row r="371" spans="1:15" ht="24">
      <c r="A371" s="304" t="s">
        <v>70</v>
      </c>
      <c r="B371" s="304" t="s">
        <v>381</v>
      </c>
      <c r="C371" s="305">
        <v>941</v>
      </c>
      <c r="D371" s="296" t="s">
        <v>150</v>
      </c>
      <c r="E371" s="291">
        <v>120000000</v>
      </c>
      <c r="F371" s="305">
        <v>1</v>
      </c>
      <c r="G371" s="307">
        <v>363</v>
      </c>
      <c r="I371" s="304" t="s">
        <v>463</v>
      </c>
      <c r="J371" s="304" t="s">
        <v>371</v>
      </c>
      <c r="K371" s="305">
        <v>4150</v>
      </c>
      <c r="L371" s="296" t="s">
        <v>177</v>
      </c>
      <c r="M371" s="291">
        <v>23220750000</v>
      </c>
      <c r="N371" s="305">
        <v>6</v>
      </c>
      <c r="O371" s="306">
        <v>296</v>
      </c>
    </row>
    <row r="372" spans="1:15" ht="24">
      <c r="A372" s="304" t="s">
        <v>22</v>
      </c>
      <c r="B372" s="304" t="s">
        <v>370</v>
      </c>
      <c r="C372" s="305">
        <v>942</v>
      </c>
      <c r="D372" s="296" t="s">
        <v>151</v>
      </c>
      <c r="E372" s="291">
        <v>446000000</v>
      </c>
      <c r="F372" s="305">
        <v>1</v>
      </c>
      <c r="G372" s="307">
        <v>364</v>
      </c>
      <c r="I372" s="304" t="s">
        <v>210</v>
      </c>
      <c r="J372" s="304" t="s">
        <v>387</v>
      </c>
      <c r="K372" s="305">
        <v>732</v>
      </c>
      <c r="L372" s="296" t="s">
        <v>219</v>
      </c>
      <c r="M372" s="291">
        <v>1941000002</v>
      </c>
      <c r="N372" s="305">
        <v>13</v>
      </c>
      <c r="O372" s="308">
        <v>74</v>
      </c>
    </row>
    <row r="373" spans="1:15" ht="36">
      <c r="A373" s="304" t="s">
        <v>469</v>
      </c>
      <c r="B373" s="304" t="s">
        <v>374</v>
      </c>
      <c r="C373" s="305">
        <v>945</v>
      </c>
      <c r="D373" s="296" t="s">
        <v>154</v>
      </c>
      <c r="E373" s="291">
        <v>1332000000</v>
      </c>
      <c r="F373" s="305">
        <v>1</v>
      </c>
      <c r="G373" s="307">
        <v>365</v>
      </c>
      <c r="I373" s="304" t="s">
        <v>210</v>
      </c>
      <c r="J373" s="304" t="s">
        <v>387</v>
      </c>
      <c r="K373" s="305">
        <v>737</v>
      </c>
      <c r="L373" s="296" t="s">
        <v>66</v>
      </c>
      <c r="M373" s="291">
        <v>2275000000</v>
      </c>
      <c r="N373" s="305">
        <v>12</v>
      </c>
      <c r="O373" s="309">
        <v>101</v>
      </c>
    </row>
    <row r="374" spans="1:15" ht="48">
      <c r="A374" s="304" t="s">
        <v>80</v>
      </c>
      <c r="B374" s="304" t="s">
        <v>361</v>
      </c>
      <c r="C374" s="305">
        <v>949</v>
      </c>
      <c r="D374" s="296" t="s">
        <v>157</v>
      </c>
      <c r="E374" s="291">
        <v>400000000</v>
      </c>
      <c r="F374" s="305">
        <v>1</v>
      </c>
      <c r="G374" s="307">
        <v>366</v>
      </c>
      <c r="I374" s="304" t="s">
        <v>210</v>
      </c>
      <c r="J374" s="304" t="s">
        <v>387</v>
      </c>
      <c r="K374" s="305">
        <v>723</v>
      </c>
      <c r="L374" s="296" t="s">
        <v>455</v>
      </c>
      <c r="M374" s="291">
        <v>1559700000</v>
      </c>
      <c r="N374" s="305">
        <v>12</v>
      </c>
      <c r="O374" s="308">
        <v>104</v>
      </c>
    </row>
    <row r="375" spans="1:15" ht="24">
      <c r="A375" s="304" t="s">
        <v>15</v>
      </c>
      <c r="B375" s="304" t="s">
        <v>355</v>
      </c>
      <c r="C375" s="305">
        <v>953</v>
      </c>
      <c r="D375" s="296" t="s">
        <v>160</v>
      </c>
      <c r="E375" s="291">
        <v>1128203000</v>
      </c>
      <c r="F375" s="305">
        <v>1</v>
      </c>
      <c r="G375" s="307">
        <v>367</v>
      </c>
      <c r="I375" s="304" t="s">
        <v>210</v>
      </c>
      <c r="J375" s="304" t="s">
        <v>387</v>
      </c>
      <c r="K375" s="305">
        <v>938</v>
      </c>
      <c r="L375" s="296" t="s">
        <v>437</v>
      </c>
      <c r="M375" s="291">
        <v>618000000</v>
      </c>
      <c r="N375" s="305">
        <v>3</v>
      </c>
      <c r="O375" s="308">
        <v>352</v>
      </c>
    </row>
    <row r="376" spans="5:15" ht="12">
      <c r="E376" s="323">
        <v>59301641777047.13</v>
      </c>
      <c r="F376" s="324"/>
      <c r="G376" s="324"/>
      <c r="K376" s="322"/>
      <c r="M376" s="323">
        <v>59301641777047.13</v>
      </c>
      <c r="N376" s="324"/>
      <c r="O376" s="324"/>
    </row>
    <row r="377" ht="12">
      <c r="G377" s="324"/>
    </row>
    <row r="378" ht="12">
      <c r="G378" s="324"/>
    </row>
    <row r="379" ht="12">
      <c r="G379" s="324"/>
    </row>
    <row r="380" ht="12">
      <c r="G380" s="324"/>
    </row>
    <row r="381" ht="12">
      <c r="G381" s="324"/>
    </row>
    <row r="382" ht="12">
      <c r="G382" s="324"/>
    </row>
    <row r="383" ht="12">
      <c r="G383" s="324"/>
    </row>
  </sheetData>
  <sheetProtection password="CF7A" sheet="1"/>
  <autoFilter ref="A8:G376"/>
  <mergeCells count="10">
    <mergeCell ref="I6:J7"/>
    <mergeCell ref="K6:M7"/>
    <mergeCell ref="A6:G7"/>
    <mergeCell ref="A4:G4"/>
    <mergeCell ref="I4:O4"/>
    <mergeCell ref="A1:B3"/>
    <mergeCell ref="C1:M3"/>
    <mergeCell ref="N1:O1"/>
    <mergeCell ref="N2:O2"/>
    <mergeCell ref="N3:O3"/>
  </mergeCells>
  <conditionalFormatting sqref="F9:F375">
    <cfRule type="cellIs" priority="5" dxfId="2" operator="between" stopIfTrue="1">
      <formula>13</formula>
      <formula>24</formula>
    </cfRule>
    <cfRule type="cellIs" priority="6" dxfId="1" operator="between" stopIfTrue="1">
      <formula>9</formula>
      <formula>12</formula>
    </cfRule>
    <cfRule type="cellIs" priority="7" dxfId="0" operator="between" stopIfTrue="1">
      <formula>7</formula>
      <formula>9</formula>
    </cfRule>
    <cfRule type="cellIs" priority="8" dxfId="6" operator="between" stopIfTrue="1">
      <formula>1</formula>
      <formula>6</formula>
    </cfRule>
  </conditionalFormatting>
  <conditionalFormatting sqref="N9:N375">
    <cfRule type="cellIs" priority="1" dxfId="2" operator="between" stopIfTrue="1">
      <formula>13</formula>
      <formula>24</formula>
    </cfRule>
    <cfRule type="cellIs" priority="2" dxfId="1" operator="between" stopIfTrue="1">
      <formula>9</formula>
      <formula>12</formula>
    </cfRule>
    <cfRule type="cellIs" priority="3" dxfId="0" operator="between" stopIfTrue="1">
      <formula>7</formula>
      <formula>9</formula>
    </cfRule>
    <cfRule type="cellIs" priority="4" dxfId="6" operator="between" stopIfTrue="1">
      <formula>1</formula>
      <formula>6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oromero</dc:creator>
  <cp:keywords/>
  <dc:description/>
  <cp:lastModifiedBy>ANGELICA MARIA VARGAS GUEVARA</cp:lastModifiedBy>
  <cp:lastPrinted>2015-04-09T16:08:11Z</cp:lastPrinted>
  <dcterms:created xsi:type="dcterms:W3CDTF">2013-11-01T14:07:33Z</dcterms:created>
  <dcterms:modified xsi:type="dcterms:W3CDTF">2015-04-10T13:35:49Z</dcterms:modified>
  <cp:category/>
  <cp:version/>
  <cp:contentType/>
  <cp:contentStatus/>
</cp:coreProperties>
</file>